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WSERVER2018\Finance\a PUC COVID 19 IMPACT REPORTS\"/>
    </mc:Choice>
  </mc:AlternateContent>
  <xr:revisionPtr revIDLastSave="0" documentId="13_ncr:1_{4936737E-17A9-4DE0-80AF-BC928E4D2902}" xr6:coauthVersionLast="46" xr6:coauthVersionMax="46" xr10:uidLastSave="{00000000-0000-0000-0000-000000000000}"/>
  <bookViews>
    <workbookView xWindow="-120" yWindow="-120" windowWidth="25440" windowHeight="15390" xr2:uid="{420AC56E-601A-4B8D-9627-D66B54995FEA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Input'!$A$1:$H$56</definedName>
    <definedName name="_xlnm.Print_Area" localSheetId="2">'Financial Input'!$A$1:$P$172</definedName>
    <definedName name="_xlnm.Print_Area" localSheetId="0">Summary!$A$1:$AM$44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0" i="4" l="1"/>
  <c r="B101" i="4"/>
  <c r="B102" i="4"/>
  <c r="B119" i="4"/>
  <c r="B120" i="4"/>
  <c r="B121" i="4"/>
  <c r="C120" i="4"/>
  <c r="C121" i="4"/>
  <c r="C101" i="4"/>
  <c r="C102" i="4"/>
  <c r="C82" i="4"/>
  <c r="C83" i="4"/>
  <c r="C64" i="4"/>
  <c r="C63" i="4"/>
  <c r="B83" i="4"/>
  <c r="B82" i="4"/>
  <c r="D121" i="4" l="1"/>
  <c r="D102" i="4"/>
  <c r="D83" i="4"/>
  <c r="G126" i="5" l="1"/>
  <c r="G89" i="5"/>
  <c r="G86" i="5"/>
  <c r="G169" i="5" l="1"/>
  <c r="C169" i="5"/>
  <c r="O48" i="5"/>
  <c r="O11" i="5"/>
  <c r="AO39" i="4"/>
  <c r="AN39" i="4"/>
  <c r="AL39" i="4"/>
  <c r="AN38" i="4"/>
  <c r="AO38" i="4"/>
  <c r="AL38" i="4"/>
  <c r="AO37" i="4"/>
  <c r="AL37" i="4"/>
  <c r="AN37" i="4"/>
  <c r="AU40" i="4"/>
  <c r="AT41" i="4" s="1"/>
  <c r="AT40" i="4"/>
  <c r="AR40" i="4"/>
  <c r="AQ40" i="4"/>
  <c r="B64" i="4"/>
  <c r="D64" i="4" s="1"/>
  <c r="B65" i="4"/>
  <c r="B66" i="4"/>
  <c r="B67" i="4"/>
  <c r="B63" i="4"/>
  <c r="B53" i="4"/>
  <c r="B54" i="4"/>
  <c r="B55" i="4"/>
  <c r="B56" i="4"/>
  <c r="B57" i="4"/>
  <c r="B58" i="4"/>
  <c r="B59" i="4"/>
  <c r="B60" i="4"/>
  <c r="B61" i="4"/>
  <c r="B62" i="4"/>
  <c r="AK39" i="4"/>
  <c r="AK38" i="4"/>
  <c r="AK40" i="4" s="1"/>
  <c r="AK37" i="4"/>
  <c r="AX39" i="4"/>
  <c r="AW39" i="4"/>
  <c r="AX38" i="4"/>
  <c r="AW38" i="4"/>
  <c r="AX37" i="4"/>
  <c r="AX40" i="4" s="1"/>
  <c r="AW41" i="4" s="1"/>
  <c r="AW37" i="4"/>
  <c r="AW40" i="4" s="1"/>
  <c r="AU39" i="4"/>
  <c r="AT39" i="4"/>
  <c r="AU38" i="4"/>
  <c r="AT38" i="4"/>
  <c r="AU37" i="4"/>
  <c r="AT37" i="4"/>
  <c r="AQ41" i="4"/>
  <c r="AR39" i="4"/>
  <c r="AQ39" i="4"/>
  <c r="AR38" i="4"/>
  <c r="AQ38" i="4"/>
  <c r="AR37" i="4"/>
  <c r="AQ37" i="4"/>
  <c r="D120" i="4"/>
  <c r="D101" i="4"/>
  <c r="D82" i="4"/>
  <c r="D63" i="4" l="1"/>
  <c r="AN40" i="4"/>
  <c r="AO40" i="4"/>
  <c r="AL40" i="4"/>
  <c r="G123" i="5"/>
  <c r="O45" i="5"/>
  <c r="O8" i="5"/>
  <c r="G95" i="5"/>
  <c r="G129" i="5"/>
  <c r="G132" i="5"/>
  <c r="O54" i="5"/>
  <c r="O17" i="5"/>
  <c r="G135" i="5"/>
  <c r="G98" i="5"/>
  <c r="O57" i="5"/>
  <c r="O20" i="5"/>
  <c r="B76" i="4"/>
  <c r="C76" i="4"/>
  <c r="B77" i="4"/>
  <c r="C77" i="4"/>
  <c r="B78" i="4"/>
  <c r="C78" i="4"/>
  <c r="B79" i="4"/>
  <c r="AC37" i="4" s="1"/>
  <c r="C79" i="4"/>
  <c r="AB37" i="4" s="1"/>
  <c r="B80" i="4"/>
  <c r="AF37" i="4" s="1"/>
  <c r="C80" i="4"/>
  <c r="AE37" i="4" s="1"/>
  <c r="B81" i="4"/>
  <c r="AI37" i="4" s="1"/>
  <c r="C81" i="4"/>
  <c r="AH37" i="4" s="1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AE38" i="4" s="1"/>
  <c r="C100" i="4"/>
  <c r="AH38" i="4" s="1"/>
  <c r="C113" i="4"/>
  <c r="C114" i="4"/>
  <c r="C115" i="4"/>
  <c r="C116" i="4"/>
  <c r="C117" i="4"/>
  <c r="C118" i="4"/>
  <c r="AE39" i="4" s="1"/>
  <c r="C119" i="4"/>
  <c r="AH39" i="4" s="1"/>
  <c r="AI39" i="4"/>
  <c r="B114" i="4"/>
  <c r="B115" i="4"/>
  <c r="B116" i="4"/>
  <c r="B117" i="4"/>
  <c r="B118" i="4"/>
  <c r="AF39" i="4" s="1"/>
  <c r="C61" i="4"/>
  <c r="C62" i="4"/>
  <c r="AN41" i="4" l="1"/>
  <c r="AK41" i="4"/>
  <c r="D100" i="4"/>
  <c r="AI38" i="4"/>
  <c r="AI40" i="4" s="1"/>
  <c r="D61" i="4"/>
  <c r="D81" i="4"/>
  <c r="D119" i="4"/>
  <c r="AH40" i="4"/>
  <c r="D95" i="4"/>
  <c r="D118" i="4"/>
  <c r="D80" i="4"/>
  <c r="D98" i="4"/>
  <c r="D94" i="4"/>
  <c r="D96" i="4"/>
  <c r="D97" i="4"/>
  <c r="D62" i="4"/>
  <c r="D79" i="4"/>
  <c r="D99" i="4"/>
  <c r="AF38" i="4"/>
  <c r="D93" i="4"/>
  <c r="AE40" i="4"/>
  <c r="C60" i="4"/>
  <c r="AB39" i="4"/>
  <c r="AC39" i="4"/>
  <c r="AB38" i="4"/>
  <c r="AC38" i="4"/>
  <c r="AH41" i="4" l="1"/>
  <c r="AF40" i="4"/>
  <c r="AE41" i="4" s="1"/>
  <c r="D60" i="4"/>
  <c r="D117" i="4"/>
  <c r="G138" i="5"/>
  <c r="G101" i="5"/>
  <c r="O51" i="5"/>
  <c r="O23" i="5"/>
  <c r="AC40" i="4" l="1"/>
  <c r="AB40" i="4"/>
  <c r="AB41" i="4" l="1"/>
  <c r="Z39" i="4"/>
  <c r="Z38" i="4"/>
  <c r="Y38" i="4"/>
  <c r="Y37" i="4"/>
  <c r="D116" i="4" l="1"/>
  <c r="D78" i="4"/>
  <c r="Y39" i="4"/>
  <c r="Y40" i="4" s="1"/>
  <c r="Z37" i="4"/>
  <c r="Z40" i="4" s="1"/>
  <c r="C59" i="4"/>
  <c r="G141" i="5"/>
  <c r="G104" i="5"/>
  <c r="O63" i="5"/>
  <c r="O26" i="5"/>
  <c r="Y41" i="4" l="1"/>
  <c r="D59" i="4"/>
  <c r="G92" i="5"/>
  <c r="O60" i="5"/>
  <c r="O14" i="5"/>
  <c r="O38" i="5" l="1"/>
  <c r="O41" i="5"/>
  <c r="O75" i="5"/>
  <c r="O78" i="5"/>
  <c r="G116" i="5"/>
  <c r="G119" i="5"/>
  <c r="G153" i="5"/>
  <c r="G156" i="5"/>
  <c r="G107" i="5"/>
  <c r="O29" i="5"/>
  <c r="G144" i="5"/>
  <c r="O66" i="5"/>
  <c r="G150" i="5" l="1"/>
  <c r="G147" i="5"/>
  <c r="G110" i="5"/>
  <c r="G113" i="5"/>
  <c r="O69" i="5" l="1"/>
  <c r="O32" i="5"/>
  <c r="O72" i="5" l="1"/>
  <c r="O35" i="5"/>
  <c r="B37" i="3" l="1"/>
  <c r="B13" i="3"/>
  <c r="A50" i="4"/>
  <c r="B110" i="4"/>
  <c r="C110" i="4"/>
  <c r="B111" i="4"/>
  <c r="C111" i="4"/>
  <c r="B112" i="4"/>
  <c r="C112" i="4"/>
  <c r="B113" i="4"/>
  <c r="C109" i="4"/>
  <c r="B109" i="4"/>
  <c r="C53" i="4"/>
  <c r="C54" i="4"/>
  <c r="C55" i="4"/>
  <c r="C56" i="4"/>
  <c r="C57" i="4"/>
  <c r="C58" i="4"/>
  <c r="C52" i="4"/>
  <c r="B52" i="4"/>
  <c r="B72" i="4"/>
  <c r="C72" i="4"/>
  <c r="B73" i="4"/>
  <c r="C73" i="4"/>
  <c r="B74" i="4"/>
  <c r="C74" i="4"/>
  <c r="B75" i="4"/>
  <c r="C75" i="4"/>
  <c r="C71" i="4"/>
  <c r="B71" i="4"/>
  <c r="C91" i="4"/>
  <c r="C92" i="4"/>
  <c r="C90" i="4"/>
  <c r="B91" i="4"/>
  <c r="B92" i="4"/>
  <c r="B90" i="4"/>
  <c r="A5" i="3"/>
  <c r="B40" i="4" l="1"/>
  <c r="A107" i="4" l="1"/>
  <c r="B39" i="4" s="1"/>
  <c r="A88" i="4"/>
  <c r="B38" i="4" s="1"/>
  <c r="A69" i="4"/>
  <c r="B37" i="4" s="1"/>
  <c r="G39" i="4" l="1"/>
  <c r="J39" i="4"/>
  <c r="M39" i="4"/>
  <c r="P39" i="4"/>
  <c r="S39" i="4"/>
  <c r="V39" i="4"/>
  <c r="D39" i="4"/>
  <c r="G38" i="4"/>
  <c r="J38" i="4"/>
  <c r="M38" i="4"/>
  <c r="P38" i="4"/>
  <c r="S38" i="4"/>
  <c r="V38" i="4"/>
  <c r="D38" i="4"/>
  <c r="P37" i="4"/>
  <c r="S37" i="4"/>
  <c r="V37" i="4"/>
  <c r="D37" i="4"/>
  <c r="H39" i="4"/>
  <c r="K39" i="4"/>
  <c r="N39" i="4"/>
  <c r="Q39" i="4"/>
  <c r="T39" i="4"/>
  <c r="W39" i="4"/>
  <c r="E39" i="4"/>
  <c r="H38" i="4"/>
  <c r="K38" i="4"/>
  <c r="N38" i="4"/>
  <c r="Q38" i="4"/>
  <c r="T38" i="4"/>
  <c r="W38" i="4"/>
  <c r="E38" i="4"/>
  <c r="Q37" i="4"/>
  <c r="T37" i="4"/>
  <c r="W37" i="4"/>
  <c r="E37" i="4"/>
  <c r="P40" i="4" l="1"/>
  <c r="Q40" i="4"/>
  <c r="W40" i="4"/>
  <c r="T40" i="4"/>
  <c r="E40" i="4"/>
  <c r="V40" i="4"/>
  <c r="S40" i="4"/>
  <c r="D40" i="4"/>
  <c r="K37" i="4"/>
  <c r="K40" i="4" s="1"/>
  <c r="H37" i="4"/>
  <c r="H40" i="4" s="1"/>
  <c r="N37" i="4"/>
  <c r="N40" i="4" s="1"/>
  <c r="M37" i="4"/>
  <c r="M40" i="4" s="1"/>
  <c r="J37" i="4"/>
  <c r="J40" i="4" s="1"/>
  <c r="G37" i="4"/>
  <c r="G40" i="4" s="1"/>
  <c r="D75" i="4"/>
  <c r="D90" i="4"/>
  <c r="D115" i="4"/>
  <c r="D114" i="4"/>
  <c r="D111" i="4"/>
  <c r="D110" i="4"/>
  <c r="D113" i="4"/>
  <c r="D109" i="4"/>
  <c r="D112" i="4"/>
  <c r="D71" i="4"/>
  <c r="D92" i="4"/>
  <c r="D91" i="4"/>
  <c r="D74" i="4"/>
  <c r="D77" i="4"/>
  <c r="D73" i="4"/>
  <c r="D76" i="4"/>
  <c r="D72" i="4"/>
  <c r="D56" i="4"/>
  <c r="D52" i="4"/>
  <c r="D57" i="4"/>
  <c r="D58" i="4"/>
  <c r="D55" i="4"/>
  <c r="D53" i="4"/>
  <c r="D54" i="4"/>
  <c r="G41" i="4" l="1"/>
  <c r="P41" i="4"/>
  <c r="J41" i="4"/>
  <c r="D41" i="4"/>
  <c r="M41" i="4"/>
  <c r="V41" i="4"/>
  <c r="S41" i="4"/>
</calcChain>
</file>

<file path=xl/sharedStrings.xml><?xml version="1.0" encoding="utf-8"?>
<sst xmlns="http://schemas.openxmlformats.org/spreadsheetml/2006/main" count="383" uniqueCount="56">
  <si>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</si>
  <si>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</si>
  <si>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</si>
  <si>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</si>
  <si>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</si>
  <si>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</si>
  <si>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</si>
  <si>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</si>
  <si>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</si>
  <si>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</si>
  <si>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</si>
  <si>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</si>
  <si>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</si>
  <si>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</si>
  <si>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</si>
  <si>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</si>
  <si>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</si>
  <si>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</si>
  <si>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</si>
  <si>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</si>
  <si>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</si>
  <si>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</si>
  <si>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</si>
  <si>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</si>
  <si>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</si>
  <si>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</si>
  <si>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</si>
  <si>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0-30 days</t>
  </si>
  <si>
    <t>30-60 days</t>
  </si>
  <si>
    <t>90-120 days</t>
  </si>
  <si>
    <t>120+ days</t>
  </si>
  <si>
    <t>Total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</si>
  <si>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</si>
  <si>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</si>
  <si>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</si>
  <si>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</si>
  <si>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</si>
  <si>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</si>
  <si>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</si>
  <si>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MG</t>
  </si>
  <si>
    <t>Kgal</t>
  </si>
  <si>
    <t>PAWTUCKET WATER SUPPLY BOARD</t>
  </si>
  <si>
    <t>60-90 days</t>
  </si>
  <si>
    <t>not available</t>
  </si>
  <si>
    <t>Select Produced Water Units:</t>
  </si>
  <si>
    <t>BILLING SYSTEM</t>
  </si>
  <si>
    <t>September</t>
  </si>
  <si>
    <t>October</t>
  </si>
  <si>
    <t>November</t>
  </si>
  <si>
    <t>December</t>
  </si>
  <si>
    <t>January</t>
  </si>
  <si>
    <t>Prior Year (2020)</t>
  </si>
  <si>
    <t>Current Year (2021)</t>
  </si>
  <si>
    <t>Month/YR</t>
  </si>
  <si>
    <t xml:space="preserve">Prior Year </t>
  </si>
  <si>
    <t xml:space="preserve">Current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</si>
</sst>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9" fillId="3" borderId="0" xfId="0" applyFont="1" applyFill="1" applyAlignment="1">
      <alignment vertical="top"/>
    </xf>
    <xf numFmtId="0" fontId="2" fillId="4" borderId="0" xfId="0" applyFont="1" applyFill="1" applyBorder="1" applyAlignment="1">
      <alignment horizontal="center"/>
    </xf>
    <xf numFmtId="3" fontId="0" fillId="0" borderId="0" xfId="0" applyNumberFormat="1"/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top" wrapText="1"/>
    </xf>
    <xf numFmtId="0" fontId="9" fillId="3" borderId="0" xfId="0" applyFont="1" applyFill="1" applyAlignment="1">
      <alignment horizontal="center" wrapText="1"/>
    </xf>
    <xf numFmtId="17" fontId="0" fillId="0" borderId="0" xfId="0" applyNumberFormat="1" applyAlignment="1">
      <alignment horizontal="left"/>
    </xf>
    <xf numFmtId="167" fontId="10" fillId="4" borderId="4" xfId="0" applyNumberFormat="1" applyFont="1" applyFill="1" applyBorder="1" applyAlignment="1">
      <alignment horizontal="center"/>
    </xf>
    <xf numFmtId="167" fontId="10" fillId="4" borderId="4" xfId="0" applyNumberFormat="1" applyFont="1" applyFill="1" applyBorder="1" applyAlignment="1">
      <alignment horizontal="center" vertical="top"/>
    </xf>
    <xf numFmtId="0" fontId="0" fillId="3" borderId="0" xfId="0" applyFill="1" applyAlignment="1">
      <alignment vertical="top"/>
    </xf>
    <xf numFmtId="167" fontId="2" fillId="4" borderId="0" xfId="0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167" fontId="10" fillId="0" borderId="0" xfId="0" applyNumberFormat="1" applyFont="1" applyFill="1" applyBorder="1" applyAlignment="1">
      <alignment horizontal="right" inden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Summary!$A$50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Summary!$A$52:$A$67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Summary!$C$52:$C$67</c:f>
              <c:numCache>
                <c:formatCode>_(* #,##0.00_);_(* \(#,##0.00\);_(* "-"??_);_(@_)</c:formatCode>
                <c:ptCount val="16"/>
                <c:pt idx="0">
                  <c:v>202.92</c:v>
                </c:pt>
                <c:pt idx="1">
                  <c:v>218.89</c:v>
                </c:pt>
                <c:pt idx="2">
                  <c:v>226.62</c:v>
                </c:pt>
                <c:pt idx="3">
                  <c:v>270.85000000000002</c:v>
                </c:pt>
                <c:pt idx="4">
                  <c:v>263.67</c:v>
                </c:pt>
                <c:pt idx="5">
                  <c:v>314.55</c:v>
                </c:pt>
                <c:pt idx="6">
                  <c:v>311.17</c:v>
                </c:pt>
                <c:pt idx="7">
                  <c:v>258.3</c:v>
                </c:pt>
                <c:pt idx="8">
                  <c:v>235.52</c:v>
                </c:pt>
                <c:pt idx="9">
                  <c:v>207.02</c:v>
                </c:pt>
                <c:pt idx="10">
                  <c:v>212.65199999999999</c:v>
                </c:pt>
                <c:pt idx="11">
                  <c:v>208.08199999999999</c:v>
                </c:pt>
                <c:pt idx="12">
                  <c:v>189.14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Summary!$A$52:$A$67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Summary!$B$52:$B$67</c:f>
              <c:numCache>
                <c:formatCode>_(* #,##0.00_);_(* \(#,##0.00\);_(* "-"??_);_(@_)</c:formatCode>
                <c:ptCount val="16"/>
                <c:pt idx="0">
                  <c:v>189.14</c:v>
                </c:pt>
                <c:pt idx="1">
                  <c:v>218.9</c:v>
                </c:pt>
                <c:pt idx="2">
                  <c:v>201.4</c:v>
                </c:pt>
                <c:pt idx="3">
                  <c:v>241.3</c:v>
                </c:pt>
                <c:pt idx="4">
                  <c:v>318.89999999999998</c:v>
                </c:pt>
                <c:pt idx="5">
                  <c:v>345.4</c:v>
                </c:pt>
                <c:pt idx="6">
                  <c:v>364.8</c:v>
                </c:pt>
                <c:pt idx="7">
                  <c:v>311</c:v>
                </c:pt>
                <c:pt idx="8">
                  <c:v>294.3</c:v>
                </c:pt>
                <c:pt idx="9">
                  <c:v>262.20999999999998</c:v>
                </c:pt>
                <c:pt idx="10">
                  <c:v>246.95</c:v>
                </c:pt>
                <c:pt idx="11">
                  <c:v>244.69800000000001</c:v>
                </c:pt>
                <c:pt idx="12">
                  <c:v>205.51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Summary!$A$69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186175458097975E-2"/>
          <c:y val="0.15817943717978131"/>
          <c:w val="0.86845471467269075"/>
          <c:h val="0.658588233794703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Summary!$A$71:$A$86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Summary!$C$71:$C$86</c:f>
              <c:numCache>
                <c:formatCode>_(* #,##0_);_(* \(#,##0\);_(* "-"??_);_(@_)</c:formatCode>
                <c:ptCount val="16"/>
                <c:pt idx="0">
                  <c:v>132905</c:v>
                </c:pt>
                <c:pt idx="1">
                  <c:v>146212</c:v>
                </c:pt>
                <c:pt idx="2">
                  <c:v>140621</c:v>
                </c:pt>
                <c:pt idx="3">
                  <c:v>162790</c:v>
                </c:pt>
                <c:pt idx="4">
                  <c:v>194665</c:v>
                </c:pt>
                <c:pt idx="5">
                  <c:v>194086</c:v>
                </c:pt>
                <c:pt idx="6">
                  <c:v>209888</c:v>
                </c:pt>
                <c:pt idx="7">
                  <c:v>154070</c:v>
                </c:pt>
                <c:pt idx="8">
                  <c:v>151246</c:v>
                </c:pt>
                <c:pt idx="9">
                  <c:v>148146</c:v>
                </c:pt>
                <c:pt idx="10">
                  <c:v>152941</c:v>
                </c:pt>
                <c:pt idx="11">
                  <c:v>152023</c:v>
                </c:pt>
                <c:pt idx="12">
                  <c:v>133616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Summary!$A$71:$A$86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Summary!$B$71:$B$86</c:f>
              <c:numCache>
                <c:formatCode>_(* #,##0_);_(* \(#,##0\);_(* "-"??_);_(@_)</c:formatCode>
                <c:ptCount val="16"/>
                <c:pt idx="0">
                  <c:v>133616</c:v>
                </c:pt>
                <c:pt idx="1">
                  <c:v>146882</c:v>
                </c:pt>
                <c:pt idx="2">
                  <c:v>154955</c:v>
                </c:pt>
                <c:pt idx="3">
                  <c:v>179419</c:v>
                </c:pt>
                <c:pt idx="4">
                  <c:v>205078</c:v>
                </c:pt>
                <c:pt idx="5">
                  <c:v>229973</c:v>
                </c:pt>
                <c:pt idx="6">
                  <c:v>195761</c:v>
                </c:pt>
                <c:pt idx="7">
                  <c:v>183286</c:v>
                </c:pt>
                <c:pt idx="8">
                  <c:v>169712</c:v>
                </c:pt>
                <c:pt idx="9">
                  <c:v>144154</c:v>
                </c:pt>
                <c:pt idx="10">
                  <c:v>167244</c:v>
                </c:pt>
                <c:pt idx="11">
                  <c:v>135131</c:v>
                </c:pt>
                <c:pt idx="12">
                  <c:v>135791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74718289317725"/>
          <c:y val="0.92278013560704542"/>
          <c:w val="0.29050546638386232"/>
          <c:h val="7.31733195687084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Summary!$A$88</c:f>
          <c:strCache>
            <c:ptCount val="1"/>
            <c:pt idx="0">
              <c:v>Non-Residential Demand (Kgal)</c:v>
            </c:pt>
          </c:strCache>
        </c:strRef>
      </c:tx>
      <c:layout>
        <c:manualLayout>
          <c:xMode val="edge"/>
          <c:yMode val="edge"/>
          <c:x val="0.32884092790286995"/>
          <c:y val="2.4812526222883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Summary!$A$90:$A$105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Summary!$C$90:$C$105</c:f>
              <c:numCache>
                <c:formatCode>_(* #,##0_);_(* \(#,##0\);_(* "-"??_);_(@_)</c:formatCode>
                <c:ptCount val="16"/>
                <c:pt idx="0">
                  <c:v>38439</c:v>
                </c:pt>
                <c:pt idx="1">
                  <c:v>41545</c:v>
                </c:pt>
                <c:pt idx="2">
                  <c:v>39390</c:v>
                </c:pt>
                <c:pt idx="3">
                  <c:v>46068</c:v>
                </c:pt>
                <c:pt idx="4">
                  <c:v>52164</c:v>
                </c:pt>
                <c:pt idx="5">
                  <c:v>52094</c:v>
                </c:pt>
                <c:pt idx="6">
                  <c:v>59449</c:v>
                </c:pt>
                <c:pt idx="7">
                  <c:v>47706</c:v>
                </c:pt>
                <c:pt idx="8">
                  <c:v>44393</c:v>
                </c:pt>
                <c:pt idx="9">
                  <c:v>51699</c:v>
                </c:pt>
                <c:pt idx="10">
                  <c:v>41635</c:v>
                </c:pt>
                <c:pt idx="11">
                  <c:v>42003</c:v>
                </c:pt>
                <c:pt idx="12">
                  <c:v>36720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Summary!$A$90:$A$105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Summary!$B$90:$B$105</c:f>
              <c:numCache>
                <c:formatCode>_(* #,##0_);_(* \(#,##0\);_(* "-"??_);_(@_)</c:formatCode>
                <c:ptCount val="16"/>
                <c:pt idx="0">
                  <c:v>36720</c:v>
                </c:pt>
                <c:pt idx="1">
                  <c:v>33872</c:v>
                </c:pt>
                <c:pt idx="2">
                  <c:v>28794</c:v>
                </c:pt>
                <c:pt idx="3">
                  <c:v>33923</c:v>
                </c:pt>
                <c:pt idx="4">
                  <c:v>42862</c:v>
                </c:pt>
                <c:pt idx="5">
                  <c:v>55350</c:v>
                </c:pt>
                <c:pt idx="6">
                  <c:v>50435</c:v>
                </c:pt>
                <c:pt idx="7">
                  <c:v>49956</c:v>
                </c:pt>
                <c:pt idx="8">
                  <c:v>42806</c:v>
                </c:pt>
                <c:pt idx="9">
                  <c:v>33597</c:v>
                </c:pt>
                <c:pt idx="10">
                  <c:v>39277</c:v>
                </c:pt>
                <c:pt idx="11">
                  <c:v>34595</c:v>
                </c:pt>
                <c:pt idx="12">
                  <c:v>35390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Summary!$A$107</c:f>
          <c:strCache>
            <c:ptCount val="1"/>
            <c:pt idx="0">
              <c:v>Wholesale Demand (Kgal)</c:v>
            </c:pt>
          </c:strCache>
        </c:strRef>
      </c:tx>
      <c:layout>
        <c:manualLayout>
          <c:xMode val="edge"/>
          <c:yMode val="edge"/>
          <c:x val="0.4236149298358482"/>
          <c:y val="9.696969696969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Summary!$A$109:$A$124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Summary!$C$109:$C$124</c:f>
              <c:numCache>
                <c:formatCode>_(* #,##0_);_(* \(#,##0\);_(* "-"??_);_(@_)</c:formatCode>
                <c:ptCount val="16"/>
                <c:pt idx="0">
                  <c:v>7328</c:v>
                </c:pt>
                <c:pt idx="1">
                  <c:v>6673</c:v>
                </c:pt>
                <c:pt idx="2">
                  <c:v>9201</c:v>
                </c:pt>
                <c:pt idx="3">
                  <c:v>12299</c:v>
                </c:pt>
                <c:pt idx="4">
                  <c:v>49180</c:v>
                </c:pt>
                <c:pt idx="5">
                  <c:v>48620</c:v>
                </c:pt>
                <c:pt idx="6">
                  <c:v>48323</c:v>
                </c:pt>
                <c:pt idx="7">
                  <c:v>27902</c:v>
                </c:pt>
                <c:pt idx="8">
                  <c:v>16206</c:v>
                </c:pt>
                <c:pt idx="9">
                  <c:v>7918</c:v>
                </c:pt>
                <c:pt idx="10">
                  <c:v>9824</c:v>
                </c:pt>
                <c:pt idx="11">
                  <c:v>4042</c:v>
                </c:pt>
                <c:pt idx="12">
                  <c:v>5662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Summary!$A$109:$A$124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Summary!$B$109:$B$124</c:f>
              <c:numCache>
                <c:formatCode>_(* #,##0_);_(* \(#,##0\);_(* "-"??_);_(@_)</c:formatCode>
                <c:ptCount val="16"/>
                <c:pt idx="0">
                  <c:v>5662</c:v>
                </c:pt>
                <c:pt idx="1">
                  <c:v>8964</c:v>
                </c:pt>
                <c:pt idx="2">
                  <c:v>5557</c:v>
                </c:pt>
                <c:pt idx="3">
                  <c:v>22105</c:v>
                </c:pt>
                <c:pt idx="4">
                  <c:v>56817</c:v>
                </c:pt>
                <c:pt idx="5">
                  <c:v>76109</c:v>
                </c:pt>
                <c:pt idx="6">
                  <c:v>55541</c:v>
                </c:pt>
                <c:pt idx="7">
                  <c:v>47807</c:v>
                </c:pt>
                <c:pt idx="8">
                  <c:v>26480</c:v>
                </c:pt>
                <c:pt idx="9">
                  <c:v>9900</c:v>
                </c:pt>
                <c:pt idx="10">
                  <c:v>8560</c:v>
                </c:pt>
                <c:pt idx="11">
                  <c:v>9512</c:v>
                </c:pt>
                <c:pt idx="12">
                  <c:v>5125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586312</xdr:colOff>
      <xdr:row>2</xdr:row>
      <xdr:rowOff>180983</xdr:rowOff>
    </xdr:from>
    <xdr:to>
      <xdr:col>38</xdr:col>
      <xdr:colOff>95249</xdr:colOff>
      <xdr:row>18</xdr:row>
      <xdr:rowOff>105834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571499</xdr:colOff>
      <xdr:row>18</xdr:row>
      <xdr:rowOff>110603</xdr:rowOff>
    </xdr:from>
    <xdr:to>
      <xdr:col>10</xdr:col>
      <xdr:colOff>455084</xdr:colOff>
      <xdr:row>35</xdr:row>
      <xdr:rowOff>10583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10</xdr:col>
      <xdr:colOff>455082</xdr:colOff>
      <xdr:row>18</xdr:row>
      <xdr:rowOff>84666</xdr:rowOff>
    </xdr:from>
    <xdr:to>
      <xdr:col>24</xdr:col>
      <xdr:colOff>529167</xdr:colOff>
      <xdr:row>34</xdr:row>
      <xdr:rowOff>179916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24</xdr:col>
      <xdr:colOff>529165</xdr:colOff>
      <xdr:row>18</xdr:row>
      <xdr:rowOff>100020</xdr:rowOff>
    </xdr:from>
    <xdr:to>
      <xdr:col>37</xdr:col>
      <xdr:colOff>211666</xdr:colOff>
      <xdr:row>35</xdr:row>
      <xdr:rowOff>10584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I124"/>
  <sheetViews>
    <sheetView tabSelected="1" zoomScale="90" zoomScaleNormal="90" zoomScaleSheetLayoutView="90" workbookViewId="0">
      <selection activeCell="B121" sqref="B121"/>
    </sheetView>
  </sheetViews>
  <sheetFormatPr defaultRowHeight="15" x14ac:dyDescent="0.25"/>
  <cols>
    <col min="1" max="1" width="11.140625" customWidth="1"/>
    <col min="2" max="2" width="17.7109375" bestFit="1" customWidth="1"/>
    <col min="3" max="3" width="12.7109375" customWidth="1"/>
    <col min="4" max="4" width="9.5703125" customWidth="1"/>
    <col min="5" max="5" width="9.5703125" style="8" customWidth="1"/>
    <col min="6" max="6" width="1" style="8" customWidth="1"/>
    <col min="7" max="7" width="9.5703125" customWidth="1"/>
    <col min="8" max="8" width="9.5703125" style="8" customWidth="1"/>
    <col min="9" max="9" width="1" style="8" customWidth="1"/>
    <col min="10" max="10" width="9.5703125" customWidth="1"/>
    <col min="11" max="11" width="9.5703125" style="8" customWidth="1"/>
    <col min="12" max="12" width="1" style="8" customWidth="1"/>
    <col min="13" max="13" width="9.5703125" customWidth="1"/>
    <col min="14" max="14" width="9.5703125" style="8" customWidth="1"/>
    <col min="15" max="15" width="1" style="8" customWidth="1"/>
    <col min="16" max="16" width="9.5703125" customWidth="1"/>
    <col min="17" max="17" width="9.5703125" style="8" customWidth="1"/>
    <col min="18" max="18" width="1" style="8" customWidth="1"/>
    <col min="19" max="19" width="9.5703125" customWidth="1"/>
    <col min="20" max="20" width="9.5703125" style="8" customWidth="1"/>
    <col min="21" max="21" width="1" style="8" customWidth="1"/>
    <col min="22" max="23" width="9.5703125" customWidth="1"/>
    <col min="24" max="24" width="1" style="8" customWidth="1"/>
    <col min="25" max="26" width="9.5703125" style="8" customWidth="1"/>
    <col min="27" max="27" width="0.85546875" customWidth="1"/>
    <col min="28" max="29" width="9.42578125" customWidth="1"/>
    <col min="30" max="30" width="1.5703125" customWidth="1"/>
    <col min="31" max="32" width="9.28515625" style="8" customWidth="1"/>
    <col min="33" max="33" width="1.7109375" style="8" customWidth="1"/>
    <col min="34" max="35" width="9.28515625" style="8" customWidth="1"/>
    <col min="36" max="36" width="1.7109375" style="8" customWidth="1"/>
    <col min="37" max="38" width="9.28515625" style="8" customWidth="1"/>
    <col min="39" max="39" width="1.7109375" style="8" customWidth="1"/>
    <col min="40" max="41" width="9.28515625" style="8" customWidth="1"/>
    <col min="42" max="42" width="1.7109375" style="8" customWidth="1"/>
    <col min="43" max="44" width="9.28515625" style="8" customWidth="1"/>
    <col min="45" max="45" width="1.7109375" style="8" customWidth="1"/>
    <col min="46" max="47" width="9.28515625" style="8" customWidth="1"/>
    <col min="48" max="48" width="1.7109375" style="8" customWidth="1"/>
    <col min="49" max="50" width="9.28515625" style="8" customWidth="1"/>
  </cols>
  <sheetData>
    <row r="1" spans="1:61" ht="65.25" customHeight="1" x14ac:dyDescent="1.100000000000000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</row>
    <row r="2" spans="1:61" s="8" customFormat="1" ht="23.25" x14ac:dyDescent="0.35">
      <c r="A2" s="30"/>
      <c r="B2" s="51" t="s">
        <v>41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</row>
    <row r="3" spans="1:61" s="8" customFormat="1" x14ac:dyDescent="0.25">
      <c r="A3" s="28"/>
      <c r="B3" s="50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31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</row>
    <row r="4" spans="1:61" s="8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31"/>
      <c r="AA4" s="28"/>
      <c r="AB4" s="28"/>
      <c r="AC4" s="28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</row>
    <row r="5" spans="1:6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 spans="1:6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6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</row>
    <row r="8" spans="1:6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</row>
    <row r="9" spans="1:61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</row>
    <row r="10" spans="1:6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</row>
    <row r="11" spans="1:6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</row>
    <row r="12" spans="1:6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</row>
    <row r="13" spans="1:6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</row>
    <row r="14" spans="1:6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</row>
    <row r="15" spans="1:6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</row>
    <row r="16" spans="1:6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</row>
    <row r="17" spans="1:6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</row>
    <row r="18" spans="1:6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</row>
    <row r="19" spans="1:6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</row>
    <row r="20" spans="1:6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</row>
    <row r="21" spans="1:6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</row>
    <row r="22" spans="1:6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</row>
    <row r="23" spans="1:6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</row>
    <row r="24" spans="1:6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</row>
    <row r="25" spans="1:6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  <row r="26" spans="1:6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</row>
    <row r="27" spans="1:6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</row>
    <row r="28" spans="1:61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</row>
    <row r="29" spans="1:61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</row>
    <row r="30" spans="1:6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</row>
    <row r="31" spans="1:61" s="8" customFormat="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</row>
    <row r="32" spans="1:61" s="8" customForma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</row>
    <row r="33" spans="1:61" s="8" customForma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</row>
    <row r="34" spans="1:61" s="8" customFormat="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</row>
    <row r="35" spans="1:61" s="8" customFormat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</row>
    <row r="36" spans="1:61" x14ac:dyDescent="0.25">
      <c r="A36" s="28"/>
      <c r="B36" s="12" t="s">
        <v>22</v>
      </c>
      <c r="C36" s="10"/>
      <c r="D36" s="62">
        <v>43862</v>
      </c>
      <c r="E36" s="62"/>
      <c r="F36" s="15"/>
      <c r="G36" s="62">
        <v>43891</v>
      </c>
      <c r="H36" s="62"/>
      <c r="I36" s="15"/>
      <c r="J36" s="62">
        <v>43922</v>
      </c>
      <c r="K36" s="62"/>
      <c r="L36" s="15"/>
      <c r="M36" s="62">
        <v>43952</v>
      </c>
      <c r="N36" s="62"/>
      <c r="O36" s="15"/>
      <c r="P36" s="62">
        <v>43983</v>
      </c>
      <c r="Q36" s="62"/>
      <c r="R36" s="15"/>
      <c r="S36" s="62">
        <v>44013</v>
      </c>
      <c r="T36" s="62"/>
      <c r="U36" s="15"/>
      <c r="V36" s="62">
        <v>44044</v>
      </c>
      <c r="W36" s="62"/>
      <c r="X36" s="53"/>
      <c r="Y36" s="62">
        <v>44075</v>
      </c>
      <c r="Z36" s="62"/>
      <c r="AA36" s="10"/>
      <c r="AB36" s="62">
        <v>44105</v>
      </c>
      <c r="AC36" s="62"/>
      <c r="AD36" s="10"/>
      <c r="AE36" s="62">
        <v>44136</v>
      </c>
      <c r="AF36" s="62"/>
      <c r="AG36" s="10"/>
      <c r="AH36" s="62">
        <v>44166</v>
      </c>
      <c r="AI36" s="62"/>
      <c r="AJ36" s="10"/>
      <c r="AK36" s="62">
        <v>44197</v>
      </c>
      <c r="AL36" s="62"/>
      <c r="AM36" s="10"/>
      <c r="AN36" s="62">
        <v>44228</v>
      </c>
      <c r="AO36" s="62"/>
      <c r="AP36" s="10"/>
      <c r="AQ36" s="62">
        <v>44256</v>
      </c>
      <c r="AR36" s="62"/>
      <c r="AS36" s="10"/>
      <c r="AT36" s="62">
        <v>44287</v>
      </c>
      <c r="AU36" s="62"/>
      <c r="AV36" s="10"/>
      <c r="AW36" s="62">
        <v>44317</v>
      </c>
      <c r="AX36" s="62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</row>
    <row r="37" spans="1:61" ht="18" customHeight="1" x14ac:dyDescent="0.25">
      <c r="A37" s="28"/>
      <c r="B37" s="11" t="str">
        <f>A69</f>
        <v>Residential Demand (Kgal)</v>
      </c>
      <c r="C37" s="10"/>
      <c r="D37" s="14">
        <f>C71</f>
        <v>132905</v>
      </c>
      <c r="E37" s="13">
        <f>B71</f>
        <v>133616</v>
      </c>
      <c r="G37" s="14">
        <f>C72</f>
        <v>146212</v>
      </c>
      <c r="H37" s="13">
        <f>B72</f>
        <v>146882</v>
      </c>
      <c r="J37" s="14">
        <f>C73</f>
        <v>140621</v>
      </c>
      <c r="K37" s="13">
        <f>B73</f>
        <v>154955</v>
      </c>
      <c r="M37" s="14">
        <f>C74</f>
        <v>162790</v>
      </c>
      <c r="N37" s="13">
        <f>B74</f>
        <v>179419</v>
      </c>
      <c r="P37" s="14">
        <f>C75</f>
        <v>194665</v>
      </c>
      <c r="Q37" s="13">
        <f>B75</f>
        <v>205078</v>
      </c>
      <c r="S37" s="14">
        <f>C76</f>
        <v>194086</v>
      </c>
      <c r="T37" s="13">
        <f>B76</f>
        <v>229973</v>
      </c>
      <c r="V37" s="14">
        <f>C77</f>
        <v>209888</v>
      </c>
      <c r="W37" s="13">
        <f>B77</f>
        <v>195761</v>
      </c>
      <c r="Y37" s="14">
        <f>C78</f>
        <v>154070</v>
      </c>
      <c r="Z37" s="13">
        <f>B78</f>
        <v>183286</v>
      </c>
      <c r="AA37" s="10"/>
      <c r="AB37" s="14">
        <f>C79</f>
        <v>151246</v>
      </c>
      <c r="AC37" s="13">
        <f>B79</f>
        <v>169712</v>
      </c>
      <c r="AD37" s="10"/>
      <c r="AE37" s="14">
        <f>C80</f>
        <v>148146</v>
      </c>
      <c r="AF37" s="13">
        <f>B80</f>
        <v>144154</v>
      </c>
      <c r="AG37" s="10"/>
      <c r="AH37" s="14">
        <f>C81</f>
        <v>152941</v>
      </c>
      <c r="AI37" s="13">
        <f>B81</f>
        <v>167244</v>
      </c>
      <c r="AJ37" s="10"/>
      <c r="AK37" s="14">
        <f>C82</f>
        <v>152023</v>
      </c>
      <c r="AL37" s="13">
        <f>B82</f>
        <v>135131</v>
      </c>
      <c r="AM37" s="10"/>
      <c r="AN37" s="14">
        <f>C83</f>
        <v>133616</v>
      </c>
      <c r="AO37" s="13">
        <f>B83</f>
        <v>135791</v>
      </c>
      <c r="AP37" s="10"/>
      <c r="AQ37" s="14">
        <f>I86</f>
        <v>0</v>
      </c>
      <c r="AR37" s="13">
        <f>H86</f>
        <v>0</v>
      </c>
      <c r="AS37" s="10"/>
      <c r="AT37" s="14">
        <f>L86</f>
        <v>0</v>
      </c>
      <c r="AU37" s="13">
        <f>K86</f>
        <v>0</v>
      </c>
      <c r="AV37" s="10"/>
      <c r="AW37" s="14">
        <f>O86</f>
        <v>0</v>
      </c>
      <c r="AX37" s="13">
        <f>N86</f>
        <v>0</v>
      </c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</row>
    <row r="38" spans="1:61" ht="18" customHeight="1" x14ac:dyDescent="0.25">
      <c r="A38" s="28"/>
      <c r="B38" s="11" t="str">
        <f>A88</f>
        <v>Non-Residential Demand (Kgal)</v>
      </c>
      <c r="C38" s="10"/>
      <c r="D38" s="14">
        <f>C90</f>
        <v>38439</v>
      </c>
      <c r="E38" s="13">
        <f>B90</f>
        <v>36720</v>
      </c>
      <c r="G38" s="14">
        <f>C91</f>
        <v>41545</v>
      </c>
      <c r="H38" s="13">
        <f>B91</f>
        <v>33872</v>
      </c>
      <c r="J38" s="14">
        <f>C92</f>
        <v>39390</v>
      </c>
      <c r="K38" s="13">
        <f>B92</f>
        <v>28794</v>
      </c>
      <c r="M38" s="14">
        <f>C93</f>
        <v>46068</v>
      </c>
      <c r="N38" s="13">
        <f>B93</f>
        <v>33923</v>
      </c>
      <c r="P38" s="14">
        <f>C94</f>
        <v>52164</v>
      </c>
      <c r="Q38" s="13">
        <f>B94</f>
        <v>42862</v>
      </c>
      <c r="S38" s="14">
        <f>C95</f>
        <v>52094</v>
      </c>
      <c r="T38" s="13">
        <f>B95</f>
        <v>55350</v>
      </c>
      <c r="V38" s="14">
        <f>C96</f>
        <v>59449</v>
      </c>
      <c r="W38" s="13">
        <f>B96</f>
        <v>50435</v>
      </c>
      <c r="Y38" s="14">
        <f>C97</f>
        <v>47706</v>
      </c>
      <c r="Z38" s="13">
        <f>B97</f>
        <v>49956</v>
      </c>
      <c r="AA38" s="10"/>
      <c r="AB38" s="14">
        <f>C98</f>
        <v>44393</v>
      </c>
      <c r="AC38" s="13">
        <f>B98</f>
        <v>42806</v>
      </c>
      <c r="AD38" s="10"/>
      <c r="AE38" s="14">
        <f>C99</f>
        <v>51699</v>
      </c>
      <c r="AF38" s="13">
        <f>B99</f>
        <v>33597</v>
      </c>
      <c r="AG38" s="10"/>
      <c r="AH38" s="14">
        <f>C100</f>
        <v>41635</v>
      </c>
      <c r="AI38" s="13">
        <f>B100</f>
        <v>39277</v>
      </c>
      <c r="AJ38" s="10"/>
      <c r="AK38" s="14">
        <f>C101</f>
        <v>42003</v>
      </c>
      <c r="AL38" s="13">
        <f>B101</f>
        <v>34595</v>
      </c>
      <c r="AM38" s="10"/>
      <c r="AN38" s="14">
        <f>C102</f>
        <v>36720</v>
      </c>
      <c r="AO38" s="13">
        <f>B102</f>
        <v>35390</v>
      </c>
      <c r="AP38" s="10"/>
      <c r="AQ38" s="14">
        <f>I105</f>
        <v>0</v>
      </c>
      <c r="AR38" s="13">
        <f>H105</f>
        <v>0</v>
      </c>
      <c r="AS38" s="10"/>
      <c r="AT38" s="14">
        <f>L105</f>
        <v>0</v>
      </c>
      <c r="AU38" s="13">
        <f>K105</f>
        <v>0</v>
      </c>
      <c r="AV38" s="10"/>
      <c r="AW38" s="14">
        <f>O105</f>
        <v>0</v>
      </c>
      <c r="AX38" s="13">
        <f>N105</f>
        <v>0</v>
      </c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</row>
    <row r="39" spans="1:61" ht="18" customHeight="1" x14ac:dyDescent="0.25">
      <c r="A39" s="28"/>
      <c r="B39" s="11" t="str">
        <f>A107</f>
        <v>Wholesale Demand (Kgal)</v>
      </c>
      <c r="C39" s="10"/>
      <c r="D39" s="14">
        <f>C109</f>
        <v>7328</v>
      </c>
      <c r="E39" s="13">
        <f>B109</f>
        <v>5662</v>
      </c>
      <c r="G39" s="14">
        <f>C110</f>
        <v>6673</v>
      </c>
      <c r="H39" s="13">
        <f>B110</f>
        <v>8964</v>
      </c>
      <c r="J39" s="14">
        <f>C111</f>
        <v>9201</v>
      </c>
      <c r="K39" s="13">
        <f>B111</f>
        <v>5557</v>
      </c>
      <c r="M39" s="14">
        <f>C112</f>
        <v>12299</v>
      </c>
      <c r="N39" s="13">
        <f>B112</f>
        <v>22105</v>
      </c>
      <c r="P39" s="14">
        <f>C113</f>
        <v>49180</v>
      </c>
      <c r="Q39" s="13">
        <f>B113</f>
        <v>56817</v>
      </c>
      <c r="S39" s="14">
        <f>C114</f>
        <v>48620</v>
      </c>
      <c r="T39" s="13">
        <f>B114</f>
        <v>76109</v>
      </c>
      <c r="V39" s="14">
        <f>C115</f>
        <v>48323</v>
      </c>
      <c r="W39" s="13">
        <f>B115</f>
        <v>55541</v>
      </c>
      <c r="Y39" s="14">
        <f>C116</f>
        <v>27902</v>
      </c>
      <c r="Z39" s="13">
        <f>B116</f>
        <v>47807</v>
      </c>
      <c r="AA39" s="10"/>
      <c r="AB39" s="14">
        <f>C117</f>
        <v>16206</v>
      </c>
      <c r="AC39" s="13">
        <f>B117</f>
        <v>26480</v>
      </c>
      <c r="AD39" s="10"/>
      <c r="AE39" s="14">
        <f>C118</f>
        <v>7918</v>
      </c>
      <c r="AF39" s="13">
        <f>B118</f>
        <v>9900</v>
      </c>
      <c r="AG39" s="10"/>
      <c r="AH39" s="14">
        <f>C119</f>
        <v>9824</v>
      </c>
      <c r="AI39" s="13">
        <f>B119</f>
        <v>8560</v>
      </c>
      <c r="AJ39" s="10"/>
      <c r="AK39" s="14">
        <f>C120</f>
        <v>4042</v>
      </c>
      <c r="AL39" s="13">
        <f>B120</f>
        <v>9512</v>
      </c>
      <c r="AM39" s="10"/>
      <c r="AN39" s="14">
        <f>C121</f>
        <v>5662</v>
      </c>
      <c r="AO39" s="13">
        <f>B121</f>
        <v>5125</v>
      </c>
      <c r="AP39" s="10"/>
      <c r="AQ39" s="14">
        <f>I124</f>
        <v>0</v>
      </c>
      <c r="AR39" s="13">
        <f>H124</f>
        <v>0</v>
      </c>
      <c r="AS39" s="10"/>
      <c r="AT39" s="14">
        <f>L124</f>
        <v>0</v>
      </c>
      <c r="AU39" s="13">
        <f>K124</f>
        <v>0</v>
      </c>
      <c r="AV39" s="10"/>
      <c r="AW39" s="14">
        <f>O124</f>
        <v>0</v>
      </c>
      <c r="AX39" s="13">
        <f>N124</f>
        <v>0</v>
      </c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</row>
    <row r="40" spans="1:61" ht="18" customHeight="1" x14ac:dyDescent="0.25">
      <c r="A40" s="28"/>
      <c r="B40" s="11" t="str">
        <f>"Total Demand ("&amp;'Demand Input'!$C$8&amp;")"</f>
        <v>Total Demand (Kgal)</v>
      </c>
      <c r="C40" s="10"/>
      <c r="D40" s="14">
        <f>SUM(D37:D39)</f>
        <v>178672</v>
      </c>
      <c r="E40" s="13">
        <f>SUM(E37:E39)</f>
        <v>175998</v>
      </c>
      <c r="G40" s="14">
        <f>SUM(G37:G39)</f>
        <v>194430</v>
      </c>
      <c r="H40" s="13">
        <f>SUM(H37:H39)</f>
        <v>189718</v>
      </c>
      <c r="J40" s="14">
        <f>SUM(J37:J39)</f>
        <v>189212</v>
      </c>
      <c r="K40" s="13">
        <f>SUM(K37:K39)</f>
        <v>189306</v>
      </c>
      <c r="M40" s="14">
        <f>SUM(M37:M39)</f>
        <v>221157</v>
      </c>
      <c r="N40" s="13">
        <f>SUM(N37:N39)</f>
        <v>235447</v>
      </c>
      <c r="P40" s="14">
        <f>SUM(P37:P39)</f>
        <v>296009</v>
      </c>
      <c r="Q40" s="13">
        <f>SUM(Q37:Q39)</f>
        <v>304757</v>
      </c>
      <c r="S40" s="14">
        <f>SUM(S37:S39)</f>
        <v>294800</v>
      </c>
      <c r="T40" s="13">
        <f>SUM(T37:T39)</f>
        <v>361432</v>
      </c>
      <c r="V40" s="14">
        <f>SUM(V37:V39)</f>
        <v>317660</v>
      </c>
      <c r="W40" s="13">
        <f>SUM(W37:W39)</f>
        <v>301737</v>
      </c>
      <c r="Y40" s="14">
        <f>SUM(Y37:Y39)</f>
        <v>229678</v>
      </c>
      <c r="Z40" s="13">
        <f>SUM(Z37:Z39)</f>
        <v>281049</v>
      </c>
      <c r="AA40" s="10"/>
      <c r="AB40" s="14">
        <f>SUM(AB37:AB39)</f>
        <v>211845</v>
      </c>
      <c r="AC40" s="13">
        <f>SUM(AC37:AC39)</f>
        <v>238998</v>
      </c>
      <c r="AD40" s="10"/>
      <c r="AE40" s="14">
        <f>SUM(AE37:AE39)</f>
        <v>207763</v>
      </c>
      <c r="AF40" s="13">
        <f>SUM(AF37:AF39)</f>
        <v>187651</v>
      </c>
      <c r="AG40" s="10"/>
      <c r="AH40" s="14">
        <f>SUM(AH37:AH39)</f>
        <v>204400</v>
      </c>
      <c r="AI40" s="13">
        <f>SUM(AI37:AI39)</f>
        <v>215081</v>
      </c>
      <c r="AJ40" s="10"/>
      <c r="AK40" s="14">
        <f>SUM(AK37:AK39)</f>
        <v>198068</v>
      </c>
      <c r="AL40" s="13">
        <f>SUM(AL37:AL39)</f>
        <v>179238</v>
      </c>
      <c r="AM40" s="10"/>
      <c r="AN40" s="14">
        <f>SUM(AN37:AN39)</f>
        <v>175998</v>
      </c>
      <c r="AO40" s="13">
        <f>SUM(AO37:AO39)</f>
        <v>176306</v>
      </c>
      <c r="AP40" s="10"/>
      <c r="AQ40" s="14">
        <f>SUM(AQ37:AQ39)</f>
        <v>0</v>
      </c>
      <c r="AR40" s="13">
        <f>SUM(AR37:AR39)</f>
        <v>0</v>
      </c>
      <c r="AS40" s="10"/>
      <c r="AT40" s="14">
        <f>SUM(AT37:AT39)</f>
        <v>0</v>
      </c>
      <c r="AU40" s="13">
        <f>SUM(AU37:AU39)</f>
        <v>0</v>
      </c>
      <c r="AV40" s="10"/>
      <c r="AW40" s="14">
        <f>SUM(AW37:AW39)</f>
        <v>0</v>
      </c>
      <c r="AX40" s="13">
        <f>SUM(AX37:AX39)</f>
        <v>0</v>
      </c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</row>
    <row r="41" spans="1:61" ht="18" customHeight="1" x14ac:dyDescent="0.25">
      <c r="A41" s="28"/>
      <c r="B41" s="11" t="s">
        <v>14</v>
      </c>
      <c r="C41" s="10"/>
      <c r="D41" s="63">
        <f>E40/D40-1</f>
        <v>-1.4965971165039837E-2</v>
      </c>
      <c r="E41" s="63"/>
      <c r="F41" s="18"/>
      <c r="G41" s="63">
        <f>H40/G40-1</f>
        <v>-2.4234943167206757E-2</v>
      </c>
      <c r="H41" s="63"/>
      <c r="I41" s="18"/>
      <c r="J41" s="63">
        <f>K40/J40-1</f>
        <v>4.9679724330387032E-4</v>
      </c>
      <c r="K41" s="63"/>
      <c r="L41" s="18"/>
      <c r="M41" s="63">
        <f>N40/M40-1</f>
        <v>6.4614730711666457E-2</v>
      </c>
      <c r="N41" s="63"/>
      <c r="O41" s="18"/>
      <c r="P41" s="63">
        <f>Q40/P40-1</f>
        <v>2.9553155478380777E-2</v>
      </c>
      <c r="Q41" s="63"/>
      <c r="R41" s="18"/>
      <c r="S41" s="63">
        <f>T40/S40-1</f>
        <v>0.22602442333785611</v>
      </c>
      <c r="T41" s="63"/>
      <c r="U41" s="18"/>
      <c r="V41" s="63">
        <f>W40/V40-1</f>
        <v>-5.0125920795819456E-2</v>
      </c>
      <c r="W41" s="63"/>
      <c r="X41" s="18"/>
      <c r="Y41" s="63">
        <f>Z40/Y40-1</f>
        <v>0.2236653053405202</v>
      </c>
      <c r="Z41" s="63"/>
      <c r="AA41" s="10"/>
      <c r="AB41" s="63">
        <f>AC40/AB40-1</f>
        <v>0.12817390072930679</v>
      </c>
      <c r="AC41" s="63"/>
      <c r="AD41" s="10"/>
      <c r="AE41" s="63">
        <f>AF40/AE40-1</f>
        <v>-9.6802606816420611E-2</v>
      </c>
      <c r="AF41" s="63"/>
      <c r="AG41" s="10"/>
      <c r="AH41" s="63">
        <f>AI40/AH40-1</f>
        <v>5.2255381604696671E-2</v>
      </c>
      <c r="AI41" s="63"/>
      <c r="AJ41" s="10"/>
      <c r="AK41" s="63">
        <f>AL40/AK40-1</f>
        <v>-9.5068360361088122E-2</v>
      </c>
      <c r="AL41" s="63"/>
      <c r="AM41" s="10"/>
      <c r="AN41" s="63">
        <f>AO40/AN40-1</f>
        <v>1.7500198865896266E-3</v>
      </c>
      <c r="AO41" s="63"/>
      <c r="AP41" s="10"/>
      <c r="AQ41" s="63" t="e">
        <f>AR40/AQ40-1</f>
        <v>#DIV/0!</v>
      </c>
      <c r="AR41" s="63"/>
      <c r="AS41" s="10"/>
      <c r="AT41" s="63" t="e">
        <f>AU40/AT40-1</f>
        <v>#DIV/0!</v>
      </c>
      <c r="AU41" s="63"/>
      <c r="AV41" s="10"/>
      <c r="AW41" s="63" t="e">
        <f>AX40/AW40-1</f>
        <v>#DIV/0!</v>
      </c>
      <c r="AX41" s="63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</row>
    <row r="42" spans="1:61" s="8" customFormat="1" ht="18" customHeight="1" x14ac:dyDescent="0.25">
      <c r="A42" s="28"/>
      <c r="B42" s="10"/>
      <c r="C42" s="10"/>
      <c r="D42" s="10"/>
      <c r="E42" s="10"/>
      <c r="F42" s="15"/>
      <c r="G42" s="10"/>
      <c r="H42" s="10"/>
      <c r="I42" s="15"/>
      <c r="J42" s="10"/>
      <c r="K42" s="10"/>
      <c r="L42" s="15"/>
      <c r="M42" s="10"/>
      <c r="N42" s="10"/>
      <c r="O42" s="15"/>
      <c r="P42" s="10"/>
      <c r="Q42" s="10"/>
      <c r="R42" s="15"/>
      <c r="S42" s="10"/>
      <c r="T42" s="10"/>
      <c r="U42" s="15"/>
      <c r="V42" s="10"/>
      <c r="W42" s="10"/>
      <c r="X42" s="53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6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1:6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</row>
    <row r="45" spans="1:61" s="8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</row>
    <row r="46" spans="1:61" s="8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</row>
    <row r="47" spans="1:61" s="8" customFormat="1" x14ac:dyDescent="0.25"/>
    <row r="48" spans="1:61" s="8" customFormat="1" x14ac:dyDescent="0.25">
      <c r="A48" s="65" t="s">
        <v>23</v>
      </c>
      <c r="B48" s="65"/>
      <c r="C48" s="65"/>
      <c r="D48" s="65"/>
      <c r="E48" s="65"/>
    </row>
    <row r="49" spans="1:24" s="8" customFormat="1" x14ac:dyDescent="0.25">
      <c r="A49" s="23"/>
      <c r="B49" s="23"/>
      <c r="C49" s="23"/>
      <c r="D49" s="23"/>
      <c r="E49" s="23"/>
    </row>
    <row r="50" spans="1:24" x14ac:dyDescent="0.25">
      <c r="A50" s="6" t="str">
        <f>"Water Produced ("&amp;'Demand Input'!$C$9&amp;")"</f>
        <v>Water Produced (MG)</v>
      </c>
    </row>
    <row r="51" spans="1:24" x14ac:dyDescent="0.25">
      <c r="A51" s="1" t="s">
        <v>3</v>
      </c>
      <c r="B51" s="2" t="s">
        <v>0</v>
      </c>
      <c r="C51" s="2" t="s">
        <v>1</v>
      </c>
      <c r="D51" t="s">
        <v>7</v>
      </c>
    </row>
    <row r="52" spans="1:24" x14ac:dyDescent="0.25">
      <c r="A52" s="58">
        <v>43862</v>
      </c>
      <c r="B52" s="22">
        <f>'Demand Input'!F40</f>
        <v>189.14</v>
      </c>
      <c r="C52" s="22">
        <f>'Demand Input'!D40</f>
        <v>202.92</v>
      </c>
      <c r="D52" s="4">
        <f t="shared" ref="D52:D58" si="0">B52/C52</f>
        <v>0.93209146461659764</v>
      </c>
      <c r="E52" s="4"/>
      <c r="F52" s="4"/>
      <c r="I52" s="4">
        <v>189.14</v>
      </c>
      <c r="L52" s="4"/>
      <c r="O52" s="4"/>
      <c r="R52" s="4"/>
      <c r="U52" s="4"/>
      <c r="X52" s="4"/>
    </row>
    <row r="53" spans="1:24" x14ac:dyDescent="0.25">
      <c r="A53" s="58">
        <v>43891</v>
      </c>
      <c r="B53" s="22">
        <f>'Demand Input'!F41</f>
        <v>218.9</v>
      </c>
      <c r="C53" s="22">
        <f>'Demand Input'!D41</f>
        <v>218.89</v>
      </c>
      <c r="D53" s="4">
        <f t="shared" si="0"/>
        <v>1.0000456850472841</v>
      </c>
      <c r="E53" s="4"/>
      <c r="F53" s="4"/>
      <c r="I53" s="4">
        <v>218.9</v>
      </c>
      <c r="L53" s="4"/>
      <c r="O53" s="4"/>
      <c r="R53" s="4"/>
      <c r="U53" s="4"/>
      <c r="X53" s="4"/>
    </row>
    <row r="54" spans="1:24" x14ac:dyDescent="0.25">
      <c r="A54" s="58">
        <v>43922</v>
      </c>
      <c r="B54" s="22">
        <f>'Demand Input'!F42</f>
        <v>201.4</v>
      </c>
      <c r="C54" s="22">
        <f>'Demand Input'!D42</f>
        <v>226.62</v>
      </c>
      <c r="D54" s="4">
        <f t="shared" si="0"/>
        <v>0.888712381960992</v>
      </c>
      <c r="E54" s="4"/>
      <c r="F54" s="4"/>
      <c r="I54" s="4">
        <v>201.4</v>
      </c>
      <c r="L54" s="4"/>
      <c r="O54" s="4"/>
      <c r="R54" s="4"/>
      <c r="U54" s="4"/>
      <c r="X54" s="4"/>
    </row>
    <row r="55" spans="1:24" x14ac:dyDescent="0.25">
      <c r="A55" s="58">
        <v>43952</v>
      </c>
      <c r="B55" s="22">
        <f>'Demand Input'!F43</f>
        <v>241.3</v>
      </c>
      <c r="C55" s="22">
        <f>'Demand Input'!D43</f>
        <v>270.85000000000002</v>
      </c>
      <c r="D55" s="4">
        <f t="shared" si="0"/>
        <v>0.89089902159867085</v>
      </c>
      <c r="E55" s="4"/>
      <c r="F55" s="4"/>
      <c r="I55" s="4">
        <v>241.3</v>
      </c>
      <c r="L55" s="4"/>
      <c r="O55" s="4"/>
      <c r="R55" s="4"/>
      <c r="U55" s="4"/>
      <c r="X55" s="4"/>
    </row>
    <row r="56" spans="1:24" x14ac:dyDescent="0.25">
      <c r="A56" s="58">
        <v>43983</v>
      </c>
      <c r="B56" s="22">
        <f>'Demand Input'!F44</f>
        <v>318.89999999999998</v>
      </c>
      <c r="C56" s="22">
        <f>'Demand Input'!D44</f>
        <v>263.67</v>
      </c>
      <c r="D56" s="4">
        <f t="shared" si="0"/>
        <v>1.2094663784275799</v>
      </c>
      <c r="E56" s="4"/>
      <c r="F56" s="4"/>
      <c r="I56" s="4">
        <v>318.89999999999998</v>
      </c>
      <c r="L56" s="4"/>
      <c r="O56" s="4"/>
      <c r="R56" s="4"/>
      <c r="U56" s="4"/>
      <c r="X56" s="4"/>
    </row>
    <row r="57" spans="1:24" x14ac:dyDescent="0.25">
      <c r="A57" s="58">
        <v>44013</v>
      </c>
      <c r="B57" s="22">
        <f>'Demand Input'!F45</f>
        <v>345.4</v>
      </c>
      <c r="C57" s="22">
        <f>'Demand Input'!D45</f>
        <v>314.55</v>
      </c>
      <c r="D57" s="4">
        <f t="shared" si="0"/>
        <v>1.0980766173899219</v>
      </c>
      <c r="E57" s="4"/>
      <c r="F57" s="4"/>
      <c r="I57" s="4">
        <v>345.4</v>
      </c>
      <c r="L57" s="4"/>
      <c r="O57" s="4"/>
      <c r="R57" s="4"/>
      <c r="U57" s="4"/>
      <c r="X57" s="4"/>
    </row>
    <row r="58" spans="1:24" x14ac:dyDescent="0.25">
      <c r="A58" s="58">
        <v>44044</v>
      </c>
      <c r="B58" s="22">
        <f>'Demand Input'!F46</f>
        <v>364.8</v>
      </c>
      <c r="C58" s="22">
        <f>'Demand Input'!D46</f>
        <v>311.17</v>
      </c>
      <c r="D58" s="4">
        <f t="shared" si="0"/>
        <v>1.1723495195552269</v>
      </c>
      <c r="E58" s="4"/>
      <c r="F58" s="4"/>
      <c r="I58" s="4">
        <v>364.8</v>
      </c>
      <c r="L58" s="4"/>
      <c r="O58" s="4"/>
      <c r="R58" s="4"/>
      <c r="U58" s="4"/>
      <c r="X58" s="4"/>
    </row>
    <row r="59" spans="1:24" s="8" customFormat="1" x14ac:dyDescent="0.25">
      <c r="A59" s="58">
        <v>44075</v>
      </c>
      <c r="B59" s="22">
        <f>'Demand Input'!F47</f>
        <v>311</v>
      </c>
      <c r="C59" s="22">
        <f>'Demand Input'!D47</f>
        <v>258.3</v>
      </c>
      <c r="D59" s="4">
        <f t="shared" ref="D59:D60" si="1">B59/C59</f>
        <v>1.2040263259775454</v>
      </c>
      <c r="E59" s="4"/>
      <c r="F59" s="4"/>
      <c r="I59" s="4">
        <v>311</v>
      </c>
      <c r="L59" s="4"/>
      <c r="O59" s="4"/>
      <c r="R59" s="4"/>
      <c r="U59" s="4"/>
      <c r="X59" s="4"/>
    </row>
    <row r="60" spans="1:24" s="8" customFormat="1" x14ac:dyDescent="0.25">
      <c r="A60" s="58">
        <v>44105</v>
      </c>
      <c r="B60" s="22">
        <f>'Demand Input'!F48</f>
        <v>294.3</v>
      </c>
      <c r="C60" s="22">
        <f>'Demand Input'!D48</f>
        <v>235.52</v>
      </c>
      <c r="D60" s="4">
        <f t="shared" si="1"/>
        <v>1.2495754076086956</v>
      </c>
      <c r="E60" s="4"/>
      <c r="F60" s="4"/>
      <c r="I60" s="4">
        <v>294.3</v>
      </c>
      <c r="L60" s="4"/>
      <c r="O60" s="4"/>
      <c r="R60" s="4"/>
      <c r="U60" s="4"/>
      <c r="X60" s="4"/>
    </row>
    <row r="61" spans="1:24" s="8" customFormat="1" x14ac:dyDescent="0.25">
      <c r="A61" s="58">
        <v>44136</v>
      </c>
      <c r="B61" s="22">
        <f>'Demand Input'!F49</f>
        <v>262.20999999999998</v>
      </c>
      <c r="C61" s="22">
        <f>'Demand Input'!D49</f>
        <v>207.02</v>
      </c>
      <c r="D61" s="4">
        <f t="shared" ref="D61:D62" si="2">B61/C61</f>
        <v>1.2665925997488163</v>
      </c>
      <c r="E61" s="4"/>
      <c r="F61" s="4"/>
      <c r="I61" s="4">
        <v>262.20999999999998</v>
      </c>
      <c r="L61" s="4"/>
      <c r="O61" s="4"/>
      <c r="R61" s="4"/>
      <c r="U61" s="4"/>
      <c r="X61" s="4"/>
    </row>
    <row r="62" spans="1:24" s="8" customFormat="1" x14ac:dyDescent="0.25">
      <c r="A62" s="58">
        <v>44166</v>
      </c>
      <c r="B62" s="22">
        <f>'Demand Input'!F50</f>
        <v>246.95</v>
      </c>
      <c r="C62" s="22">
        <f>'Demand Input'!D50</f>
        <v>212.65199999999999</v>
      </c>
      <c r="D62" s="4">
        <f t="shared" si="2"/>
        <v>1.1612869853093317</v>
      </c>
      <c r="E62" s="4"/>
      <c r="F62" s="4"/>
      <c r="I62" s="4">
        <v>246.95</v>
      </c>
      <c r="L62" s="4"/>
      <c r="O62" s="4"/>
      <c r="R62" s="4"/>
      <c r="U62" s="4"/>
      <c r="X62" s="4"/>
    </row>
    <row r="63" spans="1:24" s="8" customFormat="1" x14ac:dyDescent="0.25">
      <c r="A63" s="58">
        <v>44197</v>
      </c>
      <c r="B63" s="22">
        <f>'Demand Input'!F52</f>
        <v>244.69800000000001</v>
      </c>
      <c r="C63" s="22">
        <f>'Demand Input'!D52</f>
        <v>208.08199999999999</v>
      </c>
      <c r="D63" s="4">
        <f t="shared" ref="D63:D64" si="3">B63/C63</f>
        <v>1.1759690891091013</v>
      </c>
      <c r="E63" s="4"/>
      <c r="F63" s="4"/>
      <c r="I63" s="4"/>
      <c r="L63" s="4"/>
      <c r="O63" s="4"/>
      <c r="R63" s="4"/>
      <c r="U63" s="4"/>
      <c r="X63" s="4"/>
    </row>
    <row r="64" spans="1:24" s="8" customFormat="1" x14ac:dyDescent="0.25">
      <c r="A64" s="58">
        <v>44228</v>
      </c>
      <c r="B64" s="22">
        <f>'Demand Input'!F53</f>
        <v>205.51</v>
      </c>
      <c r="C64" s="22">
        <f>'Demand Input'!D53</f>
        <v>189.14</v>
      </c>
      <c r="D64" s="4">
        <f t="shared" si="3"/>
        <v>1.0865496457650419</v>
      </c>
      <c r="E64" s="4"/>
      <c r="F64" s="4"/>
      <c r="I64" s="4"/>
      <c r="L64" s="4"/>
      <c r="O64" s="4"/>
      <c r="R64" s="4"/>
      <c r="U64" s="4"/>
      <c r="X64" s="4"/>
    </row>
    <row r="65" spans="1:24" s="8" customFormat="1" x14ac:dyDescent="0.25">
      <c r="A65" s="58">
        <v>44256</v>
      </c>
      <c r="B65" s="22">
        <f>'Demand Input'!F54</f>
        <v>0</v>
      </c>
      <c r="C65" s="22"/>
      <c r="D65" s="4"/>
      <c r="E65" s="4"/>
      <c r="F65" s="4"/>
      <c r="I65" s="4"/>
      <c r="L65" s="4"/>
      <c r="O65" s="4"/>
      <c r="R65" s="4"/>
      <c r="U65" s="4"/>
      <c r="X65" s="4"/>
    </row>
    <row r="66" spans="1:24" s="8" customFormat="1" x14ac:dyDescent="0.25">
      <c r="A66" s="58">
        <v>44287</v>
      </c>
      <c r="B66" s="22">
        <f>'Demand Input'!F55</f>
        <v>0</v>
      </c>
      <c r="C66" s="22"/>
      <c r="D66" s="4"/>
      <c r="E66" s="4"/>
      <c r="F66" s="4"/>
      <c r="I66" s="4"/>
      <c r="L66" s="4"/>
      <c r="O66" s="4"/>
      <c r="R66" s="4"/>
      <c r="U66" s="4"/>
      <c r="X66" s="4"/>
    </row>
    <row r="67" spans="1:24" s="8" customFormat="1" x14ac:dyDescent="0.25">
      <c r="A67" s="58">
        <v>44317</v>
      </c>
      <c r="B67" s="22">
        <f>'Demand Input'!F56</f>
        <v>0</v>
      </c>
      <c r="C67" s="22"/>
      <c r="D67" s="4"/>
      <c r="E67" s="4"/>
      <c r="F67" s="4"/>
      <c r="I67" s="4"/>
      <c r="L67" s="4"/>
      <c r="O67" s="4"/>
      <c r="R67" s="4"/>
      <c r="U67" s="4"/>
      <c r="X67" s="4"/>
    </row>
    <row r="69" spans="1:24" x14ac:dyDescent="0.25">
      <c r="A69" s="6" t="str">
        <f>"Residential Demand ("&amp;'Demand Input'!$C$8&amp;")"</f>
        <v>Residential Demand (Kgal)</v>
      </c>
    </row>
    <row r="70" spans="1:24" x14ac:dyDescent="0.25">
      <c r="A70" s="1" t="s">
        <v>3</v>
      </c>
      <c r="B70" s="2" t="s">
        <v>0</v>
      </c>
      <c r="C70" s="2" t="s">
        <v>1</v>
      </c>
    </row>
    <row r="71" spans="1:24" x14ac:dyDescent="0.25">
      <c r="A71" s="58">
        <v>43862</v>
      </c>
      <c r="B71" s="5">
        <f>'Demand Input'!G17</f>
        <v>133616</v>
      </c>
      <c r="C71" s="5">
        <f>'Demand Input'!B17</f>
        <v>132905</v>
      </c>
      <c r="D71" s="3">
        <f>B71/C71</f>
        <v>1.0053496858658439</v>
      </c>
      <c r="E71" s="3"/>
      <c r="F71" s="3"/>
      <c r="I71" s="3"/>
      <c r="L71" s="3"/>
      <c r="O71" s="3"/>
      <c r="R71" s="3"/>
      <c r="U71" s="3"/>
      <c r="X71" s="3"/>
    </row>
    <row r="72" spans="1:24" x14ac:dyDescent="0.25">
      <c r="A72" s="58">
        <v>43891</v>
      </c>
      <c r="B72" s="5">
        <f>'Demand Input'!G18</f>
        <v>146882</v>
      </c>
      <c r="C72" s="5">
        <f>'Demand Input'!B18</f>
        <v>146212</v>
      </c>
      <c r="D72" s="3">
        <f t="shared" ref="D72:D77" si="4">B72/C72</f>
        <v>1.0045823872185593</v>
      </c>
      <c r="E72" s="3"/>
      <c r="F72" s="3"/>
      <c r="I72" s="3"/>
      <c r="L72" s="3"/>
      <c r="O72" s="3"/>
      <c r="R72" s="3"/>
      <c r="U72" s="3"/>
      <c r="X72" s="3"/>
    </row>
    <row r="73" spans="1:24" x14ac:dyDescent="0.25">
      <c r="A73" s="58">
        <v>43922</v>
      </c>
      <c r="B73" s="5">
        <f>'Demand Input'!G19</f>
        <v>154955</v>
      </c>
      <c r="C73" s="5">
        <f>'Demand Input'!B19</f>
        <v>140621</v>
      </c>
      <c r="D73" s="3">
        <f t="shared" si="4"/>
        <v>1.1019335661103249</v>
      </c>
      <c r="E73" s="3"/>
      <c r="F73" s="3"/>
      <c r="I73" s="3"/>
      <c r="L73" s="3"/>
      <c r="O73" s="3"/>
      <c r="R73" s="3"/>
      <c r="U73" s="3"/>
      <c r="X73" s="3"/>
    </row>
    <row r="74" spans="1:24" x14ac:dyDescent="0.25">
      <c r="A74" s="58">
        <v>43952</v>
      </c>
      <c r="B74" s="5">
        <f>'Demand Input'!G20</f>
        <v>179419</v>
      </c>
      <c r="C74" s="5">
        <f>'Demand Input'!B20</f>
        <v>162790</v>
      </c>
      <c r="D74" s="3">
        <f t="shared" si="4"/>
        <v>1.1021500092143253</v>
      </c>
      <c r="E74" s="3"/>
      <c r="F74" s="3"/>
      <c r="I74" s="3"/>
      <c r="L74" s="3"/>
      <c r="O74" s="3"/>
      <c r="R74" s="3"/>
      <c r="U74" s="3"/>
      <c r="X74" s="3"/>
    </row>
    <row r="75" spans="1:24" x14ac:dyDescent="0.25">
      <c r="A75" s="58">
        <v>43983</v>
      </c>
      <c r="B75" s="5">
        <f>'Demand Input'!G21</f>
        <v>205078</v>
      </c>
      <c r="C75" s="5">
        <f>'Demand Input'!B21</f>
        <v>194665</v>
      </c>
      <c r="D75" s="3">
        <f t="shared" si="4"/>
        <v>1.0534918963347288</v>
      </c>
      <c r="E75" s="3"/>
      <c r="F75" s="3"/>
      <c r="I75" s="3"/>
      <c r="L75" s="3"/>
      <c r="O75" s="3"/>
      <c r="R75" s="3"/>
      <c r="U75" s="3"/>
      <c r="X75" s="3"/>
    </row>
    <row r="76" spans="1:24" x14ac:dyDescent="0.25">
      <c r="A76" s="58">
        <v>44013</v>
      </c>
      <c r="B76" s="5">
        <f>'Demand Input'!G22</f>
        <v>229973</v>
      </c>
      <c r="C76" s="5">
        <f>'Demand Input'!B22</f>
        <v>194086</v>
      </c>
      <c r="D76" s="3">
        <f t="shared" si="4"/>
        <v>1.1849025689642736</v>
      </c>
      <c r="E76" s="3"/>
      <c r="F76" s="3"/>
      <c r="I76" s="3"/>
      <c r="L76" s="3"/>
      <c r="O76" s="3"/>
      <c r="R76" s="3"/>
      <c r="U76" s="3"/>
      <c r="X76" s="3"/>
    </row>
    <row r="77" spans="1:24" x14ac:dyDescent="0.25">
      <c r="A77" s="58">
        <v>44044</v>
      </c>
      <c r="B77" s="5">
        <f>'Demand Input'!G23</f>
        <v>195761</v>
      </c>
      <c r="C77" s="5">
        <f>'Demand Input'!B23</f>
        <v>209888</v>
      </c>
      <c r="D77" s="3">
        <f t="shared" si="4"/>
        <v>0.93269267418813839</v>
      </c>
      <c r="E77" s="3"/>
      <c r="F77" s="3"/>
      <c r="I77" s="3"/>
      <c r="L77" s="3"/>
      <c r="O77" s="3"/>
      <c r="R77" s="3"/>
      <c r="U77" s="3"/>
      <c r="X77" s="3"/>
    </row>
    <row r="78" spans="1:24" s="8" customFormat="1" x14ac:dyDescent="0.25">
      <c r="A78" s="58">
        <v>44075</v>
      </c>
      <c r="B78" s="5">
        <f>'Demand Input'!G24</f>
        <v>183286</v>
      </c>
      <c r="C78" s="5">
        <f>'Demand Input'!B24</f>
        <v>154070</v>
      </c>
      <c r="D78" s="3">
        <f t="shared" ref="D78:D83" si="5">B78/C78</f>
        <v>1.1896280911274095</v>
      </c>
      <c r="E78" s="3"/>
      <c r="F78" s="3"/>
      <c r="I78" s="3"/>
      <c r="L78" s="3"/>
      <c r="O78" s="3"/>
      <c r="R78" s="3"/>
      <c r="U78" s="3"/>
      <c r="X78" s="3"/>
    </row>
    <row r="79" spans="1:24" s="8" customFormat="1" x14ac:dyDescent="0.25">
      <c r="A79" s="58">
        <v>44105</v>
      </c>
      <c r="B79" s="5">
        <f>'Demand Input'!G25</f>
        <v>169712</v>
      </c>
      <c r="C79" s="5">
        <f>'Demand Input'!B25</f>
        <v>151246</v>
      </c>
      <c r="D79" s="3">
        <f t="shared" si="5"/>
        <v>1.1220924850905147</v>
      </c>
      <c r="E79" s="3"/>
      <c r="F79" s="3"/>
      <c r="I79" s="3"/>
      <c r="L79" s="3"/>
      <c r="O79" s="3"/>
      <c r="R79" s="3"/>
      <c r="U79" s="3"/>
      <c r="X79" s="3"/>
    </row>
    <row r="80" spans="1:24" s="8" customFormat="1" x14ac:dyDescent="0.25">
      <c r="A80" s="58">
        <v>44136</v>
      </c>
      <c r="B80" s="5">
        <f>'Demand Input'!G26</f>
        <v>144154</v>
      </c>
      <c r="C80" s="5">
        <f>'Demand Input'!B26</f>
        <v>148146</v>
      </c>
      <c r="D80" s="3">
        <f t="shared" si="5"/>
        <v>0.97305360927733453</v>
      </c>
      <c r="E80" s="3"/>
      <c r="F80" s="3"/>
      <c r="I80" s="3"/>
      <c r="L80" s="3"/>
      <c r="O80" s="3"/>
      <c r="R80" s="3"/>
      <c r="U80" s="3"/>
      <c r="X80" s="3"/>
    </row>
    <row r="81" spans="1:24" x14ac:dyDescent="0.25">
      <c r="A81" s="58">
        <v>44166</v>
      </c>
      <c r="B81" s="5">
        <f>'Demand Input'!G27</f>
        <v>167244</v>
      </c>
      <c r="C81" s="5">
        <f>'Demand Input'!B27</f>
        <v>152941</v>
      </c>
      <c r="D81" s="3">
        <f t="shared" si="5"/>
        <v>1.0935197232919884</v>
      </c>
    </row>
    <row r="82" spans="1:24" s="8" customFormat="1" x14ac:dyDescent="0.25">
      <c r="A82" s="58">
        <v>44197</v>
      </c>
      <c r="B82" s="5">
        <f>'Demand Input'!G28</f>
        <v>135131</v>
      </c>
      <c r="C82" s="5">
        <f>'Demand Input'!B28</f>
        <v>152023</v>
      </c>
      <c r="D82" s="3">
        <f t="shared" si="5"/>
        <v>0.88888523447109979</v>
      </c>
    </row>
    <row r="83" spans="1:24" s="8" customFormat="1" x14ac:dyDescent="0.25">
      <c r="A83" s="58">
        <v>44228</v>
      </c>
      <c r="B83" s="5">
        <f>'Demand Input'!G29</f>
        <v>135791</v>
      </c>
      <c r="C83" s="5">
        <f>'Demand Input'!B29</f>
        <v>133616</v>
      </c>
      <c r="D83" s="3">
        <f t="shared" si="5"/>
        <v>1.0162779906598012</v>
      </c>
    </row>
    <row r="84" spans="1:24" s="8" customFormat="1" x14ac:dyDescent="0.25">
      <c r="A84" s="58">
        <v>44256</v>
      </c>
      <c r="B84" s="5"/>
      <c r="C84" s="5"/>
      <c r="D84" s="3"/>
    </row>
    <row r="85" spans="1:24" s="8" customFormat="1" x14ac:dyDescent="0.25">
      <c r="A85" s="58">
        <v>44287</v>
      </c>
      <c r="B85" s="5"/>
      <c r="C85" s="5"/>
      <c r="D85" s="3"/>
    </row>
    <row r="86" spans="1:24" s="8" customFormat="1" x14ac:dyDescent="0.25">
      <c r="A86" s="58">
        <v>44317</v>
      </c>
      <c r="B86" s="5"/>
      <c r="C86" s="5"/>
      <c r="D86" s="3"/>
      <c r="E86" s="4"/>
      <c r="F86" s="4"/>
      <c r="I86" s="4"/>
      <c r="L86" s="4"/>
      <c r="O86" s="4"/>
      <c r="R86" s="4"/>
      <c r="U86" s="4"/>
      <c r="X86" s="4"/>
    </row>
    <row r="88" spans="1:24" x14ac:dyDescent="0.25">
      <c r="A88" s="6" t="str">
        <f>"Non-Residential Demand ("&amp;'Demand Input'!$C$8&amp;")"</f>
        <v>Non-Residential Demand (Kgal)</v>
      </c>
    </row>
    <row r="89" spans="1:24" x14ac:dyDescent="0.25">
      <c r="A89" s="1" t="s">
        <v>3</v>
      </c>
      <c r="B89" s="2" t="s">
        <v>0</v>
      </c>
      <c r="C89" s="2" t="s">
        <v>1</v>
      </c>
    </row>
    <row r="90" spans="1:24" x14ac:dyDescent="0.25">
      <c r="A90" s="58">
        <v>43862</v>
      </c>
      <c r="B90" s="5">
        <f>'Demand Input'!H17</f>
        <v>36720</v>
      </c>
      <c r="C90" s="5">
        <f>'Demand Input'!C17</f>
        <v>38439</v>
      </c>
      <c r="D90" s="3">
        <f>B90/C90</f>
        <v>0.9552797939592601</v>
      </c>
      <c r="E90" s="3"/>
      <c r="F90" s="3"/>
      <c r="I90" s="3"/>
      <c r="L90" s="3"/>
      <c r="O90" s="3"/>
      <c r="R90" s="3"/>
      <c r="U90" s="3"/>
      <c r="X90" s="3"/>
    </row>
    <row r="91" spans="1:24" x14ac:dyDescent="0.25">
      <c r="A91" s="58">
        <v>43891</v>
      </c>
      <c r="B91" s="5">
        <f>'Demand Input'!H18</f>
        <v>33872</v>
      </c>
      <c r="C91" s="5">
        <f>'Demand Input'!C18</f>
        <v>41545</v>
      </c>
      <c r="D91" s="3">
        <f t="shared" ref="D91:D93" si="6">B91/C91</f>
        <v>0.81530870140811174</v>
      </c>
      <c r="E91" s="3"/>
      <c r="F91" s="3"/>
      <c r="I91" s="3"/>
      <c r="L91" s="3"/>
      <c r="O91" s="3"/>
      <c r="R91" s="3"/>
      <c r="U91" s="3"/>
      <c r="X91" s="3"/>
    </row>
    <row r="92" spans="1:24" x14ac:dyDescent="0.25">
      <c r="A92" s="58">
        <v>43922</v>
      </c>
      <c r="B92" s="5">
        <f>'Demand Input'!H19</f>
        <v>28794</v>
      </c>
      <c r="C92" s="5">
        <f>'Demand Input'!C19</f>
        <v>39390</v>
      </c>
      <c r="D92" s="3">
        <f t="shared" si="6"/>
        <v>0.73099771515613099</v>
      </c>
      <c r="E92" s="3"/>
      <c r="F92" s="3"/>
      <c r="I92" s="3"/>
      <c r="L92" s="3"/>
      <c r="O92" s="3"/>
      <c r="R92" s="3"/>
      <c r="U92" s="3"/>
      <c r="X92" s="3"/>
    </row>
    <row r="93" spans="1:24" x14ac:dyDescent="0.25">
      <c r="A93" s="58">
        <v>43952</v>
      </c>
      <c r="B93" s="5">
        <f>'Demand Input'!H20</f>
        <v>33923</v>
      </c>
      <c r="C93" s="5">
        <f>'Demand Input'!C20</f>
        <v>46068</v>
      </c>
      <c r="D93" s="3">
        <f t="shared" si="6"/>
        <v>0.73636797777198926</v>
      </c>
      <c r="E93" s="3"/>
      <c r="F93" s="3"/>
      <c r="I93" s="3"/>
      <c r="L93" s="3"/>
      <c r="O93" s="3"/>
      <c r="R93" s="3"/>
      <c r="U93" s="3"/>
      <c r="X93" s="3"/>
    </row>
    <row r="94" spans="1:24" x14ac:dyDescent="0.25">
      <c r="A94" s="58">
        <v>43983</v>
      </c>
      <c r="B94" s="5">
        <f>'Demand Input'!H21</f>
        <v>42862</v>
      </c>
      <c r="C94" s="5">
        <f>'Demand Input'!C21</f>
        <v>52164</v>
      </c>
      <c r="D94" s="3">
        <f t="shared" ref="D94:D102" si="7">B94/C94</f>
        <v>0.82167778544590142</v>
      </c>
      <c r="E94" s="3"/>
      <c r="F94" s="3"/>
      <c r="I94" s="3"/>
      <c r="L94" s="3"/>
      <c r="O94" s="3"/>
      <c r="R94" s="3"/>
      <c r="U94" s="3"/>
      <c r="X94" s="3"/>
    </row>
    <row r="95" spans="1:24" x14ac:dyDescent="0.25">
      <c r="A95" s="58">
        <v>44013</v>
      </c>
      <c r="B95" s="5">
        <f>'Demand Input'!H22</f>
        <v>55350</v>
      </c>
      <c r="C95" s="5">
        <f>'Demand Input'!C22</f>
        <v>52094</v>
      </c>
      <c r="D95" s="3">
        <f t="shared" si="7"/>
        <v>1.0625023995085807</v>
      </c>
      <c r="E95" s="3"/>
      <c r="F95" s="3"/>
      <c r="I95" s="3"/>
      <c r="L95" s="3"/>
      <c r="O95" s="3"/>
      <c r="R95" s="3"/>
      <c r="U95" s="3"/>
      <c r="X95" s="3"/>
    </row>
    <row r="96" spans="1:24" x14ac:dyDescent="0.25">
      <c r="A96" s="58">
        <v>44044</v>
      </c>
      <c r="B96" s="5">
        <f>'Demand Input'!H23</f>
        <v>50435</v>
      </c>
      <c r="C96" s="5">
        <f>'Demand Input'!C23</f>
        <v>59449</v>
      </c>
      <c r="D96" s="3">
        <f t="shared" si="7"/>
        <v>0.84837423674073575</v>
      </c>
      <c r="E96" s="3"/>
      <c r="F96" s="3"/>
      <c r="I96" s="3"/>
      <c r="L96" s="3"/>
      <c r="O96" s="3"/>
      <c r="R96" s="3"/>
      <c r="U96" s="3"/>
      <c r="X96" s="3"/>
    </row>
    <row r="97" spans="1:24" s="8" customFormat="1" x14ac:dyDescent="0.25">
      <c r="A97" s="58">
        <v>44075</v>
      </c>
      <c r="B97" s="5">
        <f>'Demand Input'!H24</f>
        <v>49956</v>
      </c>
      <c r="C97" s="5">
        <f>'Demand Input'!C24</f>
        <v>47706</v>
      </c>
      <c r="D97" s="3">
        <f t="shared" si="7"/>
        <v>1.0471638787573889</v>
      </c>
      <c r="E97" s="3"/>
      <c r="F97" s="3"/>
      <c r="I97" s="3"/>
      <c r="L97" s="3"/>
      <c r="O97" s="3"/>
      <c r="R97" s="3"/>
      <c r="U97" s="3"/>
      <c r="X97" s="3"/>
    </row>
    <row r="98" spans="1:24" s="8" customFormat="1" x14ac:dyDescent="0.25">
      <c r="A98" s="58">
        <v>44105</v>
      </c>
      <c r="B98" s="5">
        <f>'Demand Input'!H25</f>
        <v>42806</v>
      </c>
      <c r="C98" s="5">
        <f>'Demand Input'!C25</f>
        <v>44393</v>
      </c>
      <c r="D98" s="3">
        <f t="shared" si="7"/>
        <v>0.964251120672178</v>
      </c>
      <c r="E98" s="3"/>
      <c r="F98" s="3"/>
      <c r="I98" s="3"/>
      <c r="L98" s="3"/>
      <c r="O98" s="3"/>
      <c r="R98" s="3"/>
      <c r="U98" s="3"/>
      <c r="X98" s="3"/>
    </row>
    <row r="99" spans="1:24" s="8" customFormat="1" x14ac:dyDescent="0.25">
      <c r="A99" s="58">
        <v>44136</v>
      </c>
      <c r="B99" s="5">
        <f>'Demand Input'!H26</f>
        <v>33597</v>
      </c>
      <c r="C99" s="5">
        <f>'Demand Input'!C26</f>
        <v>51699</v>
      </c>
      <c r="D99" s="3">
        <f t="shared" si="7"/>
        <v>0.64985783090582028</v>
      </c>
      <c r="E99" s="3"/>
      <c r="F99" s="3"/>
      <c r="I99" s="3"/>
      <c r="L99" s="3"/>
      <c r="O99" s="3"/>
      <c r="R99" s="3"/>
      <c r="U99" s="3"/>
      <c r="X99" s="3"/>
    </row>
    <row r="100" spans="1:24" x14ac:dyDescent="0.25">
      <c r="A100" s="58">
        <v>44166</v>
      </c>
      <c r="B100" s="5">
        <f>'Demand Input'!H27</f>
        <v>39277</v>
      </c>
      <c r="C100" s="5">
        <f>'Demand Input'!C27</f>
        <v>41635</v>
      </c>
      <c r="D100" s="3">
        <f t="shared" si="7"/>
        <v>0.9433649573675994</v>
      </c>
    </row>
    <row r="101" spans="1:24" s="8" customFormat="1" x14ac:dyDescent="0.25">
      <c r="A101" s="58">
        <v>44197</v>
      </c>
      <c r="B101" s="5">
        <f>'Demand Input'!H28</f>
        <v>34595</v>
      </c>
      <c r="C101" s="5">
        <f>'Demand Input'!C28</f>
        <v>42003</v>
      </c>
      <c r="D101" s="3">
        <f t="shared" si="7"/>
        <v>0.82363164535866484</v>
      </c>
    </row>
    <row r="102" spans="1:24" s="8" customFormat="1" x14ac:dyDescent="0.25">
      <c r="A102" s="58">
        <v>44228</v>
      </c>
      <c r="B102" s="5">
        <f>'Demand Input'!H29</f>
        <v>35390</v>
      </c>
      <c r="C102" s="5">
        <f>'Demand Input'!C29</f>
        <v>36720</v>
      </c>
      <c r="D102" s="3">
        <f t="shared" si="7"/>
        <v>0.96377995642701531</v>
      </c>
    </row>
    <row r="103" spans="1:24" s="8" customFormat="1" x14ac:dyDescent="0.25">
      <c r="A103" s="58">
        <v>44256</v>
      </c>
      <c r="B103" s="5"/>
      <c r="C103" s="5"/>
      <c r="D103" s="3"/>
    </row>
    <row r="104" spans="1:24" s="8" customFormat="1" x14ac:dyDescent="0.25">
      <c r="A104" s="58">
        <v>44287</v>
      </c>
      <c r="B104" s="5"/>
      <c r="C104" s="5"/>
      <c r="D104" s="3"/>
    </row>
    <row r="105" spans="1:24" s="8" customFormat="1" x14ac:dyDescent="0.25">
      <c r="A105" s="58">
        <v>44317</v>
      </c>
      <c r="B105" s="5"/>
      <c r="C105" s="5"/>
      <c r="D105" s="3"/>
      <c r="E105" s="4"/>
      <c r="F105" s="4"/>
      <c r="I105" s="4"/>
      <c r="L105" s="4"/>
      <c r="O105" s="4"/>
      <c r="R105" s="4"/>
      <c r="U105" s="4"/>
      <c r="X105" s="4"/>
    </row>
    <row r="107" spans="1:24" x14ac:dyDescent="0.25">
      <c r="A107" s="6" t="str">
        <f>"Wholesale Demand ("&amp;'Demand Input'!$C$8&amp;")"</f>
        <v>Wholesale Demand (Kgal)</v>
      </c>
    </row>
    <row r="108" spans="1:24" x14ac:dyDescent="0.25">
      <c r="A108" s="1" t="s">
        <v>3</v>
      </c>
      <c r="B108" s="2" t="s">
        <v>0</v>
      </c>
      <c r="C108" s="2" t="s">
        <v>1</v>
      </c>
    </row>
    <row r="109" spans="1:24" x14ac:dyDescent="0.25">
      <c r="A109" s="58">
        <v>43862</v>
      </c>
      <c r="B109" s="5">
        <f>'Demand Input'!I17</f>
        <v>5662</v>
      </c>
      <c r="C109" s="5">
        <f>'Demand Input'!D17</f>
        <v>7328</v>
      </c>
      <c r="D109" s="3">
        <f>B109/C109</f>
        <v>0.77265283842794763</v>
      </c>
      <c r="E109" s="3"/>
      <c r="F109" s="3"/>
      <c r="I109" s="3"/>
      <c r="L109" s="3"/>
      <c r="O109" s="3"/>
      <c r="R109" s="3"/>
      <c r="U109" s="3"/>
      <c r="X109" s="3"/>
    </row>
    <row r="110" spans="1:24" x14ac:dyDescent="0.25">
      <c r="A110" s="58">
        <v>43891</v>
      </c>
      <c r="B110" s="5">
        <f>'Demand Input'!I18</f>
        <v>8964</v>
      </c>
      <c r="C110" s="5">
        <f>'Demand Input'!D18</f>
        <v>6673</v>
      </c>
      <c r="D110" s="3">
        <f t="shared" ref="D110:D115" si="8">B110/C110</f>
        <v>1.3433238423497678</v>
      </c>
      <c r="E110" s="3"/>
      <c r="F110" s="3"/>
      <c r="I110" s="3"/>
      <c r="L110" s="3"/>
      <c r="O110" s="3"/>
      <c r="R110" s="3"/>
      <c r="U110" s="3"/>
      <c r="X110" s="3"/>
    </row>
    <row r="111" spans="1:24" x14ac:dyDescent="0.25">
      <c r="A111" s="58">
        <v>43922</v>
      </c>
      <c r="B111" s="5">
        <f>'Demand Input'!I19</f>
        <v>5557</v>
      </c>
      <c r="C111" s="5">
        <f>'Demand Input'!D19</f>
        <v>9201</v>
      </c>
      <c r="D111" s="3">
        <f t="shared" si="8"/>
        <v>0.60395609172915987</v>
      </c>
      <c r="E111" s="3"/>
      <c r="F111" s="3"/>
      <c r="I111" s="3"/>
      <c r="L111" s="3"/>
      <c r="O111" s="3"/>
      <c r="R111" s="3"/>
      <c r="U111" s="3"/>
      <c r="X111" s="3"/>
    </row>
    <row r="112" spans="1:24" x14ac:dyDescent="0.25">
      <c r="A112" s="58">
        <v>43952</v>
      </c>
      <c r="B112" s="5">
        <f>'Demand Input'!I20</f>
        <v>22105</v>
      </c>
      <c r="C112" s="5">
        <f>'Demand Input'!D20</f>
        <v>12299</v>
      </c>
      <c r="D112" s="3">
        <f t="shared" si="8"/>
        <v>1.7973005935441906</v>
      </c>
      <c r="E112" s="3"/>
      <c r="F112" s="3"/>
      <c r="I112" s="3"/>
      <c r="L112" s="3"/>
      <c r="O112" s="3"/>
      <c r="R112" s="3"/>
      <c r="U112" s="3"/>
      <c r="X112" s="3"/>
    </row>
    <row r="113" spans="1:24" x14ac:dyDescent="0.25">
      <c r="A113" s="58">
        <v>43983</v>
      </c>
      <c r="B113" s="5">
        <f>'Demand Input'!I21</f>
        <v>56817</v>
      </c>
      <c r="C113" s="5">
        <f>'Demand Input'!D21</f>
        <v>49180</v>
      </c>
      <c r="D113" s="3">
        <f t="shared" si="8"/>
        <v>1.155286701911346</v>
      </c>
      <c r="E113" s="3"/>
      <c r="F113" s="3"/>
      <c r="I113" s="3"/>
      <c r="L113" s="3"/>
      <c r="O113" s="3"/>
      <c r="R113" s="3"/>
      <c r="U113" s="3"/>
      <c r="X113" s="3"/>
    </row>
    <row r="114" spans="1:24" x14ac:dyDescent="0.25">
      <c r="A114" s="58">
        <v>44013</v>
      </c>
      <c r="B114" s="5">
        <f>'Demand Input'!I22</f>
        <v>76109</v>
      </c>
      <c r="C114" s="5">
        <f>'Demand Input'!D22</f>
        <v>48620</v>
      </c>
      <c r="D114" s="3">
        <f t="shared" si="8"/>
        <v>1.5653846153846154</v>
      </c>
      <c r="E114" s="3"/>
      <c r="F114" s="3"/>
      <c r="I114" s="3"/>
      <c r="L114" s="3"/>
      <c r="O114" s="3"/>
      <c r="R114" s="3"/>
      <c r="U114" s="3"/>
      <c r="X114" s="3"/>
    </row>
    <row r="115" spans="1:24" x14ac:dyDescent="0.25">
      <c r="A115" s="58">
        <v>44044</v>
      </c>
      <c r="B115" s="5">
        <f>'Demand Input'!I23</f>
        <v>55541</v>
      </c>
      <c r="C115" s="5">
        <f>'Demand Input'!D23</f>
        <v>48323</v>
      </c>
      <c r="D115" s="3">
        <f t="shared" si="8"/>
        <v>1.1493698652815429</v>
      </c>
      <c r="E115" s="3"/>
      <c r="F115" s="3"/>
      <c r="I115" s="3"/>
      <c r="L115" s="3"/>
      <c r="O115" s="3"/>
      <c r="R115" s="3"/>
      <c r="U115" s="3"/>
      <c r="X115" s="3"/>
    </row>
    <row r="116" spans="1:24" s="8" customFormat="1" x14ac:dyDescent="0.25">
      <c r="A116" s="58">
        <v>44075</v>
      </c>
      <c r="B116" s="5">
        <f>'Demand Input'!I24</f>
        <v>47807</v>
      </c>
      <c r="C116" s="5">
        <f>'Demand Input'!D24</f>
        <v>27902</v>
      </c>
      <c r="D116" s="3">
        <f t="shared" ref="D116:D121" si="9">B116/C116</f>
        <v>1.7133897211669415</v>
      </c>
      <c r="E116" s="3"/>
      <c r="F116" s="3"/>
      <c r="I116" s="3"/>
      <c r="L116" s="3"/>
      <c r="O116" s="3"/>
      <c r="R116" s="3"/>
      <c r="U116" s="3"/>
      <c r="X116" s="3"/>
    </row>
    <row r="117" spans="1:24" x14ac:dyDescent="0.25">
      <c r="A117" s="58">
        <v>44105</v>
      </c>
      <c r="B117" s="5">
        <f>'Demand Input'!I25</f>
        <v>26480</v>
      </c>
      <c r="C117" s="5">
        <f>'Demand Input'!D25</f>
        <v>16206</v>
      </c>
      <c r="D117" s="3">
        <f t="shared" si="9"/>
        <v>1.6339627298531407</v>
      </c>
      <c r="G117" s="5"/>
    </row>
    <row r="118" spans="1:24" x14ac:dyDescent="0.25">
      <c r="A118" s="58">
        <v>44136</v>
      </c>
      <c r="B118" s="5">
        <f>'Demand Input'!I26</f>
        <v>9900</v>
      </c>
      <c r="C118" s="5">
        <f>'Demand Input'!D26</f>
        <v>7918</v>
      </c>
      <c r="D118" s="3">
        <f t="shared" si="9"/>
        <v>1.2503157362970447</v>
      </c>
      <c r="G118" s="54"/>
    </row>
    <row r="119" spans="1:24" x14ac:dyDescent="0.25">
      <c r="A119" s="58">
        <v>44166</v>
      </c>
      <c r="B119" s="5">
        <f>'Demand Input'!I27</f>
        <v>8560</v>
      </c>
      <c r="C119" s="5">
        <f>'Demand Input'!D27</f>
        <v>9824</v>
      </c>
      <c r="D119" s="3">
        <f t="shared" si="9"/>
        <v>0.87133550488599354</v>
      </c>
    </row>
    <row r="120" spans="1:24" s="8" customFormat="1" x14ac:dyDescent="0.25">
      <c r="A120" s="58">
        <v>44197</v>
      </c>
      <c r="B120" s="5">
        <f>'Demand Input'!I28</f>
        <v>9512</v>
      </c>
      <c r="C120" s="5">
        <f>'Demand Input'!D28</f>
        <v>4042</v>
      </c>
      <c r="D120" s="3">
        <f t="shared" si="9"/>
        <v>2.3532904502721426</v>
      </c>
    </row>
    <row r="121" spans="1:24" s="8" customFormat="1" x14ac:dyDescent="0.25">
      <c r="A121" s="58">
        <v>44228</v>
      </c>
      <c r="B121" s="5">
        <f>'Demand Input'!I29</f>
        <v>5125</v>
      </c>
      <c r="C121" s="5">
        <f>'Demand Input'!D29</f>
        <v>5662</v>
      </c>
      <c r="D121" s="3">
        <f t="shared" si="9"/>
        <v>0.9051571882726952</v>
      </c>
    </row>
    <row r="122" spans="1:24" s="8" customFormat="1" x14ac:dyDescent="0.25">
      <c r="A122" s="58">
        <v>44256</v>
      </c>
      <c r="B122" s="5"/>
      <c r="C122" s="5"/>
      <c r="D122" s="3"/>
    </row>
    <row r="123" spans="1:24" s="8" customFormat="1" x14ac:dyDescent="0.25">
      <c r="A123" s="58">
        <v>44287</v>
      </c>
      <c r="B123" s="5"/>
      <c r="C123" s="5"/>
      <c r="D123" s="3"/>
    </row>
    <row r="124" spans="1:24" s="8" customFormat="1" x14ac:dyDescent="0.25">
      <c r="A124" s="58">
        <v>44317</v>
      </c>
      <c r="B124" s="5"/>
      <c r="C124" s="5"/>
      <c r="D124" s="3"/>
      <c r="E124" s="4"/>
      <c r="F124" s="4"/>
      <c r="I124" s="4"/>
      <c r="L124" s="4"/>
      <c r="O124" s="4"/>
      <c r="R124" s="4"/>
      <c r="U124" s="4"/>
      <c r="X124" s="4"/>
    </row>
  </sheetData>
  <mergeCells count="34">
    <mergeCell ref="AK36:AL36"/>
    <mergeCell ref="AK41:AL41"/>
    <mergeCell ref="AE36:AF36"/>
    <mergeCell ref="AE41:AF41"/>
    <mergeCell ref="AH36:AI36"/>
    <mergeCell ref="AH41:AI41"/>
    <mergeCell ref="A48:E48"/>
    <mergeCell ref="V41:W41"/>
    <mergeCell ref="D41:E41"/>
    <mergeCell ref="G41:H41"/>
    <mergeCell ref="J41:K41"/>
    <mergeCell ref="M41:N41"/>
    <mergeCell ref="AB36:AC36"/>
    <mergeCell ref="AB41:AC41"/>
    <mergeCell ref="A1:AA1"/>
    <mergeCell ref="P41:Q41"/>
    <mergeCell ref="S41:T41"/>
    <mergeCell ref="D36:E36"/>
    <mergeCell ref="G36:H36"/>
    <mergeCell ref="J36:K36"/>
    <mergeCell ref="M36:N36"/>
    <mergeCell ref="P36:Q36"/>
    <mergeCell ref="S36:T36"/>
    <mergeCell ref="V36:W36"/>
    <mergeCell ref="Y36:Z36"/>
    <mergeCell ref="Y41:Z41"/>
    <mergeCell ref="AW36:AX36"/>
    <mergeCell ref="AW41:AX41"/>
    <mergeCell ref="AN36:AO36"/>
    <mergeCell ref="AN41:AO41"/>
    <mergeCell ref="AQ36:AR36"/>
    <mergeCell ref="AQ41:AR41"/>
    <mergeCell ref="AT36:AU36"/>
    <mergeCell ref="AT41:AU41"/>
  </mergeCells>
  <phoneticPr fontId="24" type="noConversion"/>
  <pageMargins left="0.25" right="0.25" top="0.75" bottom="0.5" header="0" footer="0"/>
  <pageSetup paperSize="3" scale="7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dimension ref="A1:BT66"/>
  <sheetViews>
    <sheetView showGridLines="0" topLeftCell="A7" zoomScaleNormal="100" zoomScaleSheetLayoutView="100" workbookViewId="0">
      <selection activeCell="G56" sqref="G56"/>
    </sheetView>
  </sheetViews>
  <sheetFormatPr defaultColWidth="9.140625" defaultRowHeight="15" x14ac:dyDescent="0.25"/>
  <cols>
    <col min="1" max="1" width="14.85546875" style="7" customWidth="1"/>
    <col min="2" max="4" width="18.28515625" style="7" customWidth="1"/>
    <col min="5" max="5" width="1.85546875" style="7" customWidth="1"/>
    <col min="6" max="9" width="18.28515625" style="7" customWidth="1"/>
    <col min="10" max="16384" width="9.140625" style="7"/>
  </cols>
  <sheetData>
    <row r="1" spans="1:72" ht="15" customHeight="1" x14ac:dyDescent="0.25">
      <c r="A1" s="69" t="s">
        <v>21</v>
      </c>
      <c r="B1" s="70"/>
      <c r="C1" s="70"/>
      <c r="D1" s="70"/>
      <c r="E1" s="70"/>
      <c r="F1" s="70"/>
      <c r="G1" s="70"/>
      <c r="H1" s="70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2" ht="15" customHeight="1" x14ac:dyDescent="0.25">
      <c r="A2" s="70"/>
      <c r="B2" s="70"/>
      <c r="C2" s="70"/>
      <c r="D2" s="70"/>
      <c r="E2" s="70"/>
      <c r="F2" s="70"/>
      <c r="G2" s="70"/>
      <c r="H2" s="70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2" ht="15" customHeight="1" x14ac:dyDescent="0.25">
      <c r="A3" s="70"/>
      <c r="B3" s="70"/>
      <c r="C3" s="70"/>
      <c r="D3" s="70"/>
      <c r="E3" s="70"/>
      <c r="F3" s="70"/>
      <c r="G3" s="70"/>
      <c r="H3" s="7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2" ht="15" customHeight="1" x14ac:dyDescent="0.25">
      <c r="A4" s="70"/>
      <c r="B4" s="70"/>
      <c r="C4" s="70"/>
      <c r="D4" s="70"/>
      <c r="E4" s="70"/>
      <c r="F4" s="70"/>
      <c r="G4" s="70"/>
      <c r="H4" s="70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2" ht="36.75" customHeight="1" x14ac:dyDescent="0.25">
      <c r="A5" s="75" t="str">
        <f>C7</f>
        <v>PAWTUCKET WATER SUPPLY BOARD</v>
      </c>
      <c r="B5" s="75"/>
      <c r="C5" s="75"/>
      <c r="D5" s="75"/>
      <c r="E5" s="75"/>
      <c r="F5" s="75"/>
      <c r="G5" s="75"/>
      <c r="H5" s="75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2" x14ac:dyDescent="0.25">
      <c r="A6" s="33"/>
      <c r="B6" s="33"/>
      <c r="C6" s="33"/>
      <c r="D6" s="33"/>
      <c r="E6" s="33"/>
      <c r="F6" s="33"/>
      <c r="G6" s="33"/>
      <c r="H6" s="33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2" x14ac:dyDescent="0.25">
      <c r="A7" s="33"/>
      <c r="B7" s="34" t="s">
        <v>19</v>
      </c>
      <c r="C7" s="72" t="s">
        <v>41</v>
      </c>
      <c r="D7" s="72"/>
      <c r="E7" s="33"/>
      <c r="F7" s="33"/>
      <c r="G7" s="33"/>
      <c r="H7" s="33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2" x14ac:dyDescent="0.25">
      <c r="A8" s="33"/>
      <c r="B8" s="34" t="s">
        <v>15</v>
      </c>
      <c r="C8" s="73" t="s">
        <v>40</v>
      </c>
      <c r="D8" s="73"/>
      <c r="E8" s="33"/>
      <c r="F8" s="33"/>
      <c r="G8" s="33"/>
      <c r="H8" s="33"/>
      <c r="I8" s="31"/>
      <c r="J8" s="31"/>
      <c r="K8" s="31"/>
      <c r="L8" s="31"/>
      <c r="M8" s="32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2" x14ac:dyDescent="0.25">
      <c r="A9" s="33"/>
      <c r="B9" s="34" t="s">
        <v>44</v>
      </c>
      <c r="C9" s="73" t="s">
        <v>39</v>
      </c>
      <c r="D9" s="73"/>
      <c r="E9" s="33"/>
      <c r="F9" s="33"/>
      <c r="G9" s="33"/>
      <c r="H9" s="3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2" ht="6.75" customHeight="1" x14ac:dyDescent="0.25">
      <c r="A10" s="33"/>
      <c r="B10" s="33"/>
      <c r="C10" s="33"/>
      <c r="D10" s="33"/>
      <c r="E10" s="33"/>
      <c r="F10" s="33"/>
      <c r="G10" s="33"/>
      <c r="H10" s="33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2" ht="2.25" customHeight="1" x14ac:dyDescent="0.25">
      <c r="A11" s="35"/>
      <c r="B11" s="68"/>
      <c r="C11" s="68"/>
      <c r="D11" s="68"/>
      <c r="E11" s="68"/>
      <c r="F11" s="68"/>
      <c r="G11" s="68"/>
      <c r="H11" s="68"/>
      <c r="I11" s="28"/>
      <c r="J11" s="28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2" ht="6.75" customHeight="1" x14ac:dyDescent="0.25">
      <c r="A12" s="33"/>
      <c r="B12" s="33"/>
      <c r="C12" s="33"/>
      <c r="D12" s="33"/>
      <c r="E12" s="33"/>
      <c r="F12" s="33"/>
      <c r="G12" s="33"/>
      <c r="H12" s="33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2" ht="23.25" x14ac:dyDescent="0.35">
      <c r="A13" s="36"/>
      <c r="B13" s="71" t="str">
        <f>"Input Customer Demand ("&amp;C8&amp;")"</f>
        <v>Input Customer Demand (Kgal)</v>
      </c>
      <c r="C13" s="71"/>
      <c r="D13" s="71"/>
      <c r="E13" s="71"/>
      <c r="F13" s="71"/>
      <c r="G13" s="71"/>
      <c r="H13" s="7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2" x14ac:dyDescent="0.25">
      <c r="A14" s="36"/>
      <c r="B14" s="66" t="s">
        <v>16</v>
      </c>
      <c r="C14" s="66"/>
      <c r="D14" s="66"/>
      <c r="E14" s="66"/>
      <c r="F14" s="66"/>
      <c r="G14" s="66"/>
      <c r="H14" s="6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2" x14ac:dyDescent="0.25">
      <c r="A15" s="35"/>
      <c r="B15" s="74" t="s">
        <v>54</v>
      </c>
      <c r="C15" s="74"/>
      <c r="D15" s="74"/>
      <c r="E15" s="35"/>
      <c r="F15" s="74" t="s">
        <v>55</v>
      </c>
      <c r="G15" s="74"/>
      <c r="H15" s="74"/>
      <c r="I15" s="28"/>
      <c r="J15" s="28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2" x14ac:dyDescent="0.25">
      <c r="A16" s="17" t="s">
        <v>3</v>
      </c>
      <c r="B16" s="17" t="s">
        <v>4</v>
      </c>
      <c r="C16" s="17" t="s">
        <v>5</v>
      </c>
      <c r="D16" s="17" t="s">
        <v>6</v>
      </c>
      <c r="E16" s="16"/>
      <c r="F16" s="17" t="s">
        <v>3</v>
      </c>
      <c r="G16" s="17" t="s">
        <v>4</v>
      </c>
      <c r="H16" s="17" t="s">
        <v>5</v>
      </c>
      <c r="I16" s="17" t="s">
        <v>6</v>
      </c>
      <c r="J16" s="28"/>
      <c r="K16" s="28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</row>
    <row r="17" spans="1:72" x14ac:dyDescent="0.25">
      <c r="A17" s="76">
        <v>43497</v>
      </c>
      <c r="B17" s="20">
        <v>132905</v>
      </c>
      <c r="C17" s="20">
        <v>38439</v>
      </c>
      <c r="D17" s="20">
        <v>7328</v>
      </c>
      <c r="E17" s="21"/>
      <c r="F17" s="76">
        <v>43862</v>
      </c>
      <c r="G17" s="20">
        <v>133616</v>
      </c>
      <c r="H17" s="20">
        <v>36720</v>
      </c>
      <c r="I17" s="20">
        <v>5662</v>
      </c>
      <c r="J17" s="28"/>
      <c r="K17" s="28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</row>
    <row r="18" spans="1:72" x14ac:dyDescent="0.25">
      <c r="A18" s="76">
        <v>43525</v>
      </c>
      <c r="B18" s="20">
        <v>146212</v>
      </c>
      <c r="C18" s="20">
        <v>41545</v>
      </c>
      <c r="D18" s="20">
        <v>6673</v>
      </c>
      <c r="E18" s="21"/>
      <c r="F18" s="76">
        <v>43891</v>
      </c>
      <c r="G18" s="20">
        <v>146882</v>
      </c>
      <c r="H18" s="20">
        <v>33872</v>
      </c>
      <c r="I18" s="20">
        <v>8964</v>
      </c>
      <c r="J18" s="28"/>
      <c r="K18" s="28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</row>
    <row r="19" spans="1:72" x14ac:dyDescent="0.25">
      <c r="A19" s="76">
        <v>43556</v>
      </c>
      <c r="B19" s="20">
        <v>140621</v>
      </c>
      <c r="C19" s="20">
        <v>39390</v>
      </c>
      <c r="D19" s="20">
        <v>9201</v>
      </c>
      <c r="E19" s="21"/>
      <c r="F19" s="76">
        <v>43922</v>
      </c>
      <c r="G19" s="20">
        <v>154955</v>
      </c>
      <c r="H19" s="20">
        <v>28794</v>
      </c>
      <c r="I19" s="20">
        <v>5557</v>
      </c>
      <c r="J19" s="28"/>
      <c r="K19" s="28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</row>
    <row r="20" spans="1:72" x14ac:dyDescent="0.25">
      <c r="A20" s="76">
        <v>43586</v>
      </c>
      <c r="B20" s="20">
        <v>162790</v>
      </c>
      <c r="C20" s="20">
        <v>46068</v>
      </c>
      <c r="D20" s="20">
        <v>12299</v>
      </c>
      <c r="E20" s="21"/>
      <c r="F20" s="76">
        <v>43952</v>
      </c>
      <c r="G20" s="20">
        <v>179419</v>
      </c>
      <c r="H20" s="20">
        <v>33923</v>
      </c>
      <c r="I20" s="20">
        <v>22105</v>
      </c>
      <c r="J20" s="28"/>
      <c r="K20" s="28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</row>
    <row r="21" spans="1:72" x14ac:dyDescent="0.25">
      <c r="A21" s="76">
        <v>43617</v>
      </c>
      <c r="B21" s="20">
        <v>194665</v>
      </c>
      <c r="C21" s="20">
        <v>52164</v>
      </c>
      <c r="D21" s="20">
        <v>49180</v>
      </c>
      <c r="E21" s="21"/>
      <c r="F21" s="76">
        <v>43983</v>
      </c>
      <c r="G21" s="20">
        <v>205078</v>
      </c>
      <c r="H21" s="20">
        <v>42862</v>
      </c>
      <c r="I21" s="20">
        <v>56817</v>
      </c>
      <c r="J21" s="28"/>
      <c r="K21" s="28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</row>
    <row r="22" spans="1:72" x14ac:dyDescent="0.25">
      <c r="A22" s="76">
        <v>43647</v>
      </c>
      <c r="B22" s="20">
        <v>194086</v>
      </c>
      <c r="C22" s="20">
        <v>52094</v>
      </c>
      <c r="D22" s="20">
        <v>48620</v>
      </c>
      <c r="E22" s="21"/>
      <c r="F22" s="76">
        <v>44013</v>
      </c>
      <c r="G22" s="20">
        <v>229973</v>
      </c>
      <c r="H22" s="20">
        <v>55350</v>
      </c>
      <c r="I22" s="20">
        <v>76109</v>
      </c>
      <c r="J22" s="28"/>
      <c r="K22" s="28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</row>
    <row r="23" spans="1:72" x14ac:dyDescent="0.25">
      <c r="A23" s="76">
        <v>43678</v>
      </c>
      <c r="B23" s="20">
        <v>209888</v>
      </c>
      <c r="C23" s="20">
        <v>59449</v>
      </c>
      <c r="D23" s="20">
        <v>48323</v>
      </c>
      <c r="E23" s="21"/>
      <c r="F23" s="76">
        <v>44044</v>
      </c>
      <c r="G23" s="20">
        <v>195761</v>
      </c>
      <c r="H23" s="20">
        <v>50435</v>
      </c>
      <c r="I23" s="20">
        <v>55541</v>
      </c>
      <c r="J23" s="28"/>
      <c r="K23" s="28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</row>
    <row r="24" spans="1:72" x14ac:dyDescent="0.25">
      <c r="A24" s="76">
        <v>43709</v>
      </c>
      <c r="B24" s="20">
        <v>154070</v>
      </c>
      <c r="C24" s="20">
        <v>47706</v>
      </c>
      <c r="D24" s="20">
        <v>27902</v>
      </c>
      <c r="E24" s="21"/>
      <c r="F24" s="76">
        <v>44075</v>
      </c>
      <c r="G24" s="20">
        <v>183286</v>
      </c>
      <c r="H24" s="20">
        <v>49956</v>
      </c>
      <c r="I24" s="20">
        <v>47807</v>
      </c>
      <c r="J24" s="28"/>
      <c r="K24" s="28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</row>
    <row r="25" spans="1:72" x14ac:dyDescent="0.25">
      <c r="A25" s="76">
        <v>43739</v>
      </c>
      <c r="B25" s="20">
        <v>151246</v>
      </c>
      <c r="C25" s="20">
        <v>44393</v>
      </c>
      <c r="D25" s="20">
        <v>16206</v>
      </c>
      <c r="E25" s="21"/>
      <c r="F25" s="76">
        <v>44105</v>
      </c>
      <c r="G25" s="20">
        <v>169712</v>
      </c>
      <c r="H25" s="20">
        <v>42806</v>
      </c>
      <c r="I25" s="20">
        <v>26480</v>
      </c>
      <c r="J25" s="28"/>
      <c r="K25" s="28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</row>
    <row r="26" spans="1:72" x14ac:dyDescent="0.25">
      <c r="A26" s="76">
        <v>43770</v>
      </c>
      <c r="B26" s="20">
        <v>148146</v>
      </c>
      <c r="C26" s="20">
        <v>51699</v>
      </c>
      <c r="D26" s="20">
        <v>7918</v>
      </c>
      <c r="E26" s="21"/>
      <c r="F26" s="76">
        <v>44136</v>
      </c>
      <c r="G26" s="20">
        <v>144154</v>
      </c>
      <c r="H26" s="20">
        <v>33597</v>
      </c>
      <c r="I26" s="20">
        <v>9900</v>
      </c>
      <c r="J26" s="28"/>
      <c r="K26" s="28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</row>
    <row r="27" spans="1:72" x14ac:dyDescent="0.25">
      <c r="A27" s="76">
        <v>43800</v>
      </c>
      <c r="B27" s="20">
        <v>152941</v>
      </c>
      <c r="C27" s="20">
        <v>41635</v>
      </c>
      <c r="D27" s="20">
        <v>9824</v>
      </c>
      <c r="E27" s="21"/>
      <c r="F27" s="76">
        <v>44166</v>
      </c>
      <c r="G27" s="20">
        <v>167244</v>
      </c>
      <c r="H27" s="20">
        <v>39277</v>
      </c>
      <c r="I27" s="20">
        <v>8560</v>
      </c>
      <c r="J27" s="28"/>
      <c r="K27" s="28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</row>
    <row r="28" spans="1:72" x14ac:dyDescent="0.25">
      <c r="A28" s="76">
        <v>43831</v>
      </c>
      <c r="B28" s="20">
        <v>152023</v>
      </c>
      <c r="C28" s="20">
        <v>42003</v>
      </c>
      <c r="D28" s="20">
        <v>4042</v>
      </c>
      <c r="E28" s="21"/>
      <c r="F28" s="76">
        <v>44197</v>
      </c>
      <c r="G28" s="20">
        <v>135131</v>
      </c>
      <c r="H28" s="20">
        <v>34595</v>
      </c>
      <c r="I28" s="20">
        <v>9512</v>
      </c>
      <c r="J28" s="28"/>
      <c r="K28" s="28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</row>
    <row r="29" spans="1:72" x14ac:dyDescent="0.25">
      <c r="A29" s="76">
        <v>43862</v>
      </c>
      <c r="B29" s="20">
        <v>133616</v>
      </c>
      <c r="C29" s="20">
        <v>36720</v>
      </c>
      <c r="D29" s="20">
        <v>5662</v>
      </c>
      <c r="E29" s="21"/>
      <c r="F29" s="76">
        <v>44228</v>
      </c>
      <c r="G29" s="20">
        <v>135791</v>
      </c>
      <c r="H29" s="20">
        <v>35390</v>
      </c>
      <c r="I29" s="20">
        <v>5125</v>
      </c>
      <c r="J29" s="28"/>
      <c r="K29" s="28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</row>
    <row r="30" spans="1:72" x14ac:dyDescent="0.25">
      <c r="A30" s="76">
        <v>43891</v>
      </c>
      <c r="B30" s="20">
        <v>146882</v>
      </c>
      <c r="C30" s="20">
        <v>33872</v>
      </c>
      <c r="D30" s="20">
        <v>8964</v>
      </c>
      <c r="E30" s="21"/>
      <c r="F30" s="76">
        <v>44256</v>
      </c>
      <c r="G30" s="20"/>
      <c r="H30" s="20"/>
      <c r="I30" s="20"/>
      <c r="J30" s="28"/>
      <c r="K30" s="28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</row>
    <row r="31" spans="1:72" x14ac:dyDescent="0.25">
      <c r="A31" s="76">
        <v>43922</v>
      </c>
      <c r="B31" s="20">
        <v>154955</v>
      </c>
      <c r="C31" s="20">
        <v>28794</v>
      </c>
      <c r="D31" s="20">
        <v>5557</v>
      </c>
      <c r="E31" s="21"/>
      <c r="F31" s="76">
        <v>44287</v>
      </c>
      <c r="G31" s="20"/>
      <c r="H31" s="20"/>
      <c r="I31" s="20"/>
      <c r="J31" s="28"/>
      <c r="K31" s="28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</row>
    <row r="32" spans="1:72" x14ac:dyDescent="0.25">
      <c r="A32" s="76">
        <v>43952</v>
      </c>
      <c r="B32" s="20">
        <v>179419</v>
      </c>
      <c r="C32" s="20">
        <v>33923</v>
      </c>
      <c r="D32" s="20">
        <v>22105</v>
      </c>
      <c r="E32" s="21"/>
      <c r="F32" s="76">
        <v>44317</v>
      </c>
      <c r="G32" s="20"/>
      <c r="H32" s="20"/>
      <c r="I32" s="20"/>
      <c r="J32" s="28"/>
      <c r="K32" s="28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</row>
    <row r="33" spans="1:72" x14ac:dyDescent="0.25">
      <c r="A33" s="76">
        <v>43983</v>
      </c>
      <c r="B33" s="20">
        <v>205078</v>
      </c>
      <c r="C33" s="20">
        <v>42862</v>
      </c>
      <c r="D33" s="20">
        <v>56817</v>
      </c>
      <c r="E33" s="21"/>
      <c r="F33" s="76">
        <v>44348</v>
      </c>
      <c r="G33" s="20"/>
      <c r="H33" s="20"/>
      <c r="I33" s="20"/>
      <c r="J33" s="28"/>
      <c r="K33" s="28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</row>
    <row r="34" spans="1:72" ht="6.75" customHeight="1" x14ac:dyDescent="0.25">
      <c r="A34" s="33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</row>
    <row r="35" spans="1:72" ht="2.25" customHeight="1" x14ac:dyDescent="0.25">
      <c r="A35" s="35"/>
      <c r="B35" s="67"/>
      <c r="C35" s="67"/>
      <c r="D35" s="67"/>
      <c r="E35" s="67"/>
      <c r="F35" s="67"/>
      <c r="G35" s="67"/>
      <c r="H35" s="67"/>
      <c r="I35" s="28"/>
      <c r="J35" s="28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2" ht="6.75" customHeight="1" x14ac:dyDescent="0.25">
      <c r="A36" s="33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2" ht="23.25" x14ac:dyDescent="0.35">
      <c r="A37" s="36"/>
      <c r="B37" s="71" t="str">
        <f>"Input Water Produced ("&amp;C9&amp;")"</f>
        <v>Input Water Produced (MG)</v>
      </c>
      <c r="C37" s="71"/>
      <c r="D37" s="71"/>
      <c r="E37" s="71"/>
      <c r="F37" s="71"/>
      <c r="G37" s="71"/>
      <c r="H37" s="7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2" x14ac:dyDescent="0.25">
      <c r="A38" s="36"/>
      <c r="B38" s="66" t="s">
        <v>20</v>
      </c>
      <c r="C38" s="66"/>
      <c r="D38" s="66"/>
      <c r="E38" s="66"/>
      <c r="F38" s="66"/>
      <c r="G38" s="66"/>
      <c r="H38" s="66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2" ht="23.25" x14ac:dyDescent="0.35">
      <c r="A39" s="36"/>
      <c r="B39" s="33"/>
      <c r="C39" s="37" t="s">
        <v>3</v>
      </c>
      <c r="D39" s="38" t="s">
        <v>18</v>
      </c>
      <c r="E39" s="39"/>
      <c r="F39" s="38" t="s">
        <v>17</v>
      </c>
      <c r="G39" s="40"/>
      <c r="H39" s="33"/>
      <c r="I39" s="28"/>
      <c r="J39" s="28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2" x14ac:dyDescent="0.25">
      <c r="A40" s="36"/>
      <c r="B40" s="33"/>
      <c r="C40" s="41" t="s">
        <v>8</v>
      </c>
      <c r="D40" s="19">
        <v>202.92</v>
      </c>
      <c r="E40" s="42"/>
      <c r="F40" s="19">
        <v>189.14</v>
      </c>
      <c r="G40" s="43"/>
      <c r="H40" s="31"/>
      <c r="I40" s="28"/>
      <c r="J40" s="28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2" x14ac:dyDescent="0.25">
      <c r="A41" s="36"/>
      <c r="B41" s="33"/>
      <c r="C41" s="41" t="s">
        <v>9</v>
      </c>
      <c r="D41" s="19">
        <v>218.89</v>
      </c>
      <c r="E41" s="42"/>
      <c r="F41" s="19">
        <v>218.9</v>
      </c>
      <c r="G41" s="43"/>
      <c r="H41" s="31"/>
      <c r="I41" s="28"/>
      <c r="J41" s="28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2" x14ac:dyDescent="0.25">
      <c r="A42" s="36"/>
      <c r="B42" s="33"/>
      <c r="C42" s="41" t="s">
        <v>10</v>
      </c>
      <c r="D42" s="19">
        <v>226.62</v>
      </c>
      <c r="E42" s="42"/>
      <c r="F42" s="19">
        <v>201.4</v>
      </c>
      <c r="G42" s="43"/>
      <c r="H42" s="31"/>
      <c r="I42" s="28"/>
      <c r="J42" s="28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2" x14ac:dyDescent="0.25">
      <c r="A43" s="36"/>
      <c r="B43" s="33"/>
      <c r="C43" s="41" t="s">
        <v>2</v>
      </c>
      <c r="D43" s="19">
        <v>270.85000000000002</v>
      </c>
      <c r="E43" s="42"/>
      <c r="F43" s="19">
        <v>241.3</v>
      </c>
      <c r="G43" s="43"/>
      <c r="H43" s="31"/>
      <c r="I43" s="28"/>
      <c r="J43" s="28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2" x14ac:dyDescent="0.25">
      <c r="A44" s="36"/>
      <c r="B44" s="33"/>
      <c r="C44" s="41" t="s">
        <v>11</v>
      </c>
      <c r="D44" s="19">
        <v>263.67</v>
      </c>
      <c r="E44" s="42"/>
      <c r="F44" s="19">
        <v>318.89999999999998</v>
      </c>
      <c r="G44" s="43"/>
      <c r="H44" s="31"/>
      <c r="I44" s="28"/>
      <c r="J44" s="28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2" x14ac:dyDescent="0.25">
      <c r="A45" s="36"/>
      <c r="B45" s="33"/>
      <c r="C45" s="41" t="s">
        <v>12</v>
      </c>
      <c r="D45" s="19">
        <v>314.55</v>
      </c>
      <c r="E45" s="42"/>
      <c r="F45" s="19">
        <v>345.4</v>
      </c>
      <c r="G45" s="43"/>
      <c r="H45" s="31"/>
      <c r="I45" s="28"/>
      <c r="J45" s="28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2" x14ac:dyDescent="0.25">
      <c r="A46" s="36"/>
      <c r="B46" s="33"/>
      <c r="C46" s="41" t="s">
        <v>13</v>
      </c>
      <c r="D46" s="19">
        <v>311.17</v>
      </c>
      <c r="E46" s="42"/>
      <c r="F46" s="19">
        <v>364.8</v>
      </c>
      <c r="G46" s="43"/>
      <c r="H46" s="31"/>
      <c r="I46" s="28"/>
      <c r="J46" s="28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2" x14ac:dyDescent="0.25">
      <c r="A47" s="36"/>
      <c r="B47" s="33"/>
      <c r="C47" s="41" t="s">
        <v>46</v>
      </c>
      <c r="D47" s="19">
        <v>258.3</v>
      </c>
      <c r="E47" s="28"/>
      <c r="F47" s="19">
        <v>311</v>
      </c>
      <c r="G47" s="28"/>
      <c r="H47" s="28"/>
      <c r="I47" s="28"/>
      <c r="J47" s="28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2" x14ac:dyDescent="0.25">
      <c r="A48" s="36"/>
      <c r="B48" s="33"/>
      <c r="C48" s="41" t="s">
        <v>47</v>
      </c>
      <c r="D48" s="19">
        <v>235.52</v>
      </c>
      <c r="E48" s="28"/>
      <c r="F48" s="19">
        <v>294.3</v>
      </c>
      <c r="G48" s="28"/>
      <c r="H48" s="28"/>
      <c r="I48" s="28"/>
      <c r="J48" s="28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3"/>
      <c r="B49" s="33"/>
      <c r="C49" s="41" t="s">
        <v>48</v>
      </c>
      <c r="D49" s="19">
        <v>207.02</v>
      </c>
      <c r="E49" s="28"/>
      <c r="F49" s="19">
        <v>262.20999999999998</v>
      </c>
      <c r="G49" s="28"/>
      <c r="H49" s="28"/>
      <c r="I49" s="28"/>
      <c r="J49" s="28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3"/>
      <c r="B50" s="33"/>
      <c r="C50" s="41" t="s">
        <v>49</v>
      </c>
      <c r="D50" s="19">
        <v>212.65199999999999</v>
      </c>
      <c r="E50" s="31"/>
      <c r="F50" s="19">
        <v>246.95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ht="23.25" x14ac:dyDescent="0.35">
      <c r="A51" s="33"/>
      <c r="B51" s="33"/>
      <c r="C51" s="41"/>
      <c r="D51" s="38" t="s">
        <v>51</v>
      </c>
      <c r="E51" s="39"/>
      <c r="F51" s="38" t="s">
        <v>52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3"/>
      <c r="B52" s="33"/>
      <c r="C52" s="41" t="s">
        <v>50</v>
      </c>
      <c r="D52" s="19">
        <v>208.08199999999999</v>
      </c>
      <c r="E52" s="28"/>
      <c r="F52" s="19">
        <v>244.69800000000001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3"/>
      <c r="B53" s="33"/>
      <c r="C53" s="41" t="s">
        <v>8</v>
      </c>
      <c r="D53" s="19">
        <v>189.14</v>
      </c>
      <c r="E53" s="42"/>
      <c r="F53" s="19">
        <v>205.51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3"/>
      <c r="B54" s="33"/>
      <c r="C54" s="41" t="s">
        <v>9</v>
      </c>
      <c r="D54" s="19">
        <v>218.9</v>
      </c>
      <c r="E54" s="42"/>
      <c r="F54" s="19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3"/>
      <c r="B55" s="33"/>
      <c r="C55" s="41" t="s">
        <v>10</v>
      </c>
      <c r="D55" s="19">
        <v>201.4</v>
      </c>
      <c r="E55" s="42"/>
      <c r="F55" s="19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3"/>
      <c r="B56" s="33"/>
      <c r="C56" s="41" t="s">
        <v>2</v>
      </c>
      <c r="D56" s="19">
        <v>241.3</v>
      </c>
      <c r="E56" s="42"/>
      <c r="F56" s="19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3"/>
      <c r="B57" s="33"/>
      <c r="C57" s="41" t="s">
        <v>11</v>
      </c>
      <c r="D57" s="19">
        <v>318.89999999999998</v>
      </c>
      <c r="E57" s="42"/>
      <c r="F57" s="19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3"/>
      <c r="B58" s="33"/>
      <c r="C58" s="41" t="s">
        <v>12</v>
      </c>
      <c r="D58" s="19">
        <v>345.4</v>
      </c>
      <c r="E58" s="42"/>
      <c r="F58" s="19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3"/>
      <c r="B59" s="33"/>
      <c r="C59" s="41" t="s">
        <v>13</v>
      </c>
      <c r="D59" s="19">
        <v>364.8</v>
      </c>
      <c r="E59" s="42"/>
      <c r="F59" s="19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25">
      <c r="A60" s="33"/>
      <c r="B60" s="33"/>
      <c r="C60" s="41" t="s">
        <v>46</v>
      </c>
      <c r="D60" s="19">
        <v>311</v>
      </c>
      <c r="E60" s="28"/>
      <c r="F60" s="19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25">
      <c r="A61" s="33"/>
      <c r="B61" s="33"/>
      <c r="C61" s="41" t="s">
        <v>47</v>
      </c>
      <c r="D61" s="19">
        <v>294.3</v>
      </c>
      <c r="E61" s="28"/>
      <c r="F61" s="19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25">
      <c r="A62" s="33"/>
      <c r="B62" s="33"/>
      <c r="C62" s="41" t="s">
        <v>48</v>
      </c>
      <c r="D62" s="19">
        <v>262.20999999999998</v>
      </c>
      <c r="E62" s="28"/>
      <c r="F62" s="19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25">
      <c r="A63" s="33"/>
      <c r="B63" s="33"/>
      <c r="C63" s="41" t="s">
        <v>49</v>
      </c>
      <c r="D63" s="19">
        <v>246.95</v>
      </c>
      <c r="E63" s="31"/>
      <c r="F63" s="19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25">
      <c r="A64" s="33"/>
      <c r="B64" s="33"/>
      <c r="C64" s="33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25">
      <c r="A65" s="33"/>
      <c r="B65" s="33"/>
      <c r="C65" s="33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25">
      <c r="A66" s="33"/>
      <c r="B66" s="33"/>
      <c r="C66" s="33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</sheetData>
  <mergeCells count="13">
    <mergeCell ref="B38:H38"/>
    <mergeCell ref="B35:H35"/>
    <mergeCell ref="B11:H11"/>
    <mergeCell ref="A1:H4"/>
    <mergeCell ref="B37:H37"/>
    <mergeCell ref="C7:D7"/>
    <mergeCell ref="C8:D8"/>
    <mergeCell ref="C9:D9"/>
    <mergeCell ref="B13:H13"/>
    <mergeCell ref="B14:H14"/>
    <mergeCell ref="F15:H15"/>
    <mergeCell ref="B15:D15"/>
    <mergeCell ref="A5:H5"/>
  </mergeCells>
  <phoneticPr fontId="24" type="noConversion"/>
  <dataValidations disablePrompts="1"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:D9" xr:uid="{1F0122CB-CB8A-4D97-A6DE-E93FE954EB7B}">
      <formula1>"MG, MGD, Kgal, Ccf"</formula1>
    </dataValidation>
  </dataValidations>
  <pageMargins left="0.25" right="0.25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BE195"/>
  <sheetViews>
    <sheetView topLeftCell="A130" zoomScaleNormal="100" zoomScaleSheetLayoutView="100" workbookViewId="0">
      <selection activeCell="G159" sqref="G159"/>
    </sheetView>
  </sheetViews>
  <sheetFormatPr defaultColWidth="9.140625" defaultRowHeight="15" x14ac:dyDescent="0.25"/>
  <cols>
    <col min="1" max="1" width="3.42578125" style="7" customWidth="1"/>
    <col min="2" max="2" width="3.85546875" style="7" customWidth="1"/>
    <col min="3" max="3" width="20.85546875" style="7" customWidth="1"/>
    <col min="4" max="4" width="3.85546875" style="7" customWidth="1"/>
    <col min="5" max="5" width="15.85546875" style="7" customWidth="1"/>
    <col min="6" max="6" width="3.85546875" style="7" customWidth="1"/>
    <col min="7" max="7" width="15.85546875" style="7" customWidth="1"/>
    <col min="8" max="8" width="3.85546875" style="7" customWidth="1"/>
    <col min="9" max="9" width="15.85546875" style="7" customWidth="1"/>
    <col min="10" max="10" width="3.85546875" style="7" customWidth="1"/>
    <col min="11" max="11" width="15.85546875" style="7" customWidth="1"/>
    <col min="12" max="12" width="3.85546875" style="7" customWidth="1"/>
    <col min="13" max="13" width="15.85546875" style="7" customWidth="1"/>
    <col min="14" max="14" width="3.85546875" style="7" customWidth="1"/>
    <col min="15" max="15" width="15.85546875" style="7" customWidth="1"/>
    <col min="16" max="16" width="3.85546875" style="31" customWidth="1"/>
    <col min="17" max="17" width="15.85546875" style="31" customWidth="1"/>
    <col min="18" max="18" width="3.85546875" style="7" customWidth="1"/>
    <col min="19" max="19" width="15.85546875" style="7" customWidth="1"/>
    <col min="20" max="20" width="3.85546875" style="31" customWidth="1"/>
    <col min="21" max="21" width="15.85546875" style="31" customWidth="1"/>
    <col min="22" max="22" width="3.85546875" style="7" customWidth="1"/>
    <col min="23" max="23" width="15.85546875" style="7" customWidth="1"/>
    <col min="24" max="24" width="3.85546875" style="31" customWidth="1"/>
    <col min="25" max="25" width="15.85546875" style="31" customWidth="1"/>
    <col min="26" max="26" width="3.85546875" style="31" customWidth="1"/>
    <col min="27" max="27" width="15.85546875" style="31" customWidth="1"/>
    <col min="28" max="28" width="3.85546875" style="31" customWidth="1"/>
    <col min="29" max="29" width="15.85546875" style="31" customWidth="1"/>
    <col min="30" max="30" width="3.85546875" style="31" customWidth="1"/>
    <col min="31" max="31" width="15.85546875" style="31" customWidth="1"/>
    <col min="32" max="32" width="3.85546875" style="31" customWidth="1"/>
    <col min="33" max="33" width="15.85546875" style="31" customWidth="1"/>
    <col min="34" max="34" width="3.85546875" style="31" customWidth="1"/>
    <col min="35" max="35" width="15.85546875" style="31" customWidth="1"/>
    <col min="36" max="36" width="3.85546875" style="31" customWidth="1"/>
    <col min="37" max="37" width="15.85546875" style="31" customWidth="1"/>
    <col min="38" max="38" width="3.85546875" style="31" customWidth="1"/>
    <col min="39" max="39" width="15.85546875" style="31" customWidth="1"/>
    <col min="40" max="40" width="3.85546875" style="31" customWidth="1"/>
    <col min="41" max="41" width="15.85546875" style="31" customWidth="1"/>
    <col min="42" max="42" width="3.85546875" style="31" customWidth="1"/>
    <col min="43" max="43" width="15.85546875" style="31" customWidth="1"/>
    <col min="44" max="44" width="3.85546875" style="31" customWidth="1"/>
    <col min="45" max="45" width="15.85546875" style="31" customWidth="1"/>
    <col min="46" max="46" width="3.85546875" style="31" customWidth="1"/>
    <col min="47" max="47" width="15.85546875" style="31" customWidth="1"/>
    <col min="48" max="48" width="3.85546875" style="31" customWidth="1"/>
    <col min="49" max="49" width="15.85546875" style="31" customWidth="1"/>
    <col min="50" max="57" width="9.140625" style="31"/>
    <col min="58" max="16384" width="9.140625" style="7"/>
  </cols>
  <sheetData>
    <row r="1" spans="1:49" ht="23.25" x14ac:dyDescent="0.35">
      <c r="A1" s="45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</row>
    <row r="2" spans="1:49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</row>
    <row r="3" spans="1:49" ht="18.75" x14ac:dyDescent="0.3">
      <c r="A3" s="33"/>
      <c r="B3" s="46" t="s">
        <v>25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</row>
    <row r="4" spans="1:49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</row>
    <row r="5" spans="1:49" x14ac:dyDescent="0.25">
      <c r="A5" s="33"/>
      <c r="B5" s="33"/>
      <c r="C5" s="33" t="s">
        <v>26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</row>
    <row r="6" spans="1:49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49" x14ac:dyDescent="0.25">
      <c r="P7" s="7"/>
      <c r="R7" s="31"/>
      <c r="S7" s="31"/>
      <c r="V7" s="31"/>
      <c r="W7" s="31"/>
    </row>
    <row r="8" spans="1:49" x14ac:dyDescent="0.25">
      <c r="C8" s="59">
        <v>44228</v>
      </c>
      <c r="E8" s="26">
        <v>1109885</v>
      </c>
      <c r="G8" s="26">
        <v>323143</v>
      </c>
      <c r="I8" s="26">
        <v>176774</v>
      </c>
      <c r="K8" s="26">
        <v>144206</v>
      </c>
      <c r="M8" s="26">
        <v>778905</v>
      </c>
      <c r="O8" s="26">
        <f>E8+G8+I8+K8+M8</f>
        <v>2532913</v>
      </c>
      <c r="P8" s="7"/>
      <c r="R8" s="31"/>
      <c r="S8" s="31"/>
      <c r="V8" s="31"/>
      <c r="W8" s="31"/>
    </row>
    <row r="9" spans="1:49" x14ac:dyDescent="0.25">
      <c r="C9" s="25" t="s">
        <v>53</v>
      </c>
      <c r="D9" s="25"/>
      <c r="E9" s="25" t="s">
        <v>27</v>
      </c>
      <c r="F9" s="25"/>
      <c r="G9" s="25" t="s">
        <v>28</v>
      </c>
      <c r="H9" s="25"/>
      <c r="I9" s="25" t="s">
        <v>42</v>
      </c>
      <c r="J9" s="25"/>
      <c r="K9" s="25" t="s">
        <v>29</v>
      </c>
      <c r="L9" s="25"/>
      <c r="M9" s="25" t="s">
        <v>30</v>
      </c>
      <c r="N9" s="25"/>
      <c r="O9" s="25" t="s">
        <v>31</v>
      </c>
      <c r="P9" s="7"/>
      <c r="R9" s="31"/>
      <c r="S9" s="31"/>
      <c r="V9" s="31"/>
      <c r="W9" s="31"/>
    </row>
    <row r="10" spans="1:49" x14ac:dyDescent="0.25">
      <c r="P10" s="7"/>
      <c r="R10" s="31"/>
      <c r="S10" s="31"/>
      <c r="V10" s="31"/>
      <c r="W10" s="31"/>
    </row>
    <row r="11" spans="1:49" x14ac:dyDescent="0.25">
      <c r="C11" s="59">
        <v>44197</v>
      </c>
      <c r="E11" s="26">
        <v>1158638.46</v>
      </c>
      <c r="G11" s="26">
        <v>302460.43</v>
      </c>
      <c r="I11" s="26">
        <v>194281.15</v>
      </c>
      <c r="K11" s="26">
        <v>158371.81</v>
      </c>
      <c r="M11" s="26">
        <v>728531.79</v>
      </c>
      <c r="O11" s="26">
        <f>E11+G11+I11+K11+M11</f>
        <v>2542283.6399999997</v>
      </c>
      <c r="P11" s="7"/>
      <c r="R11" s="31"/>
      <c r="S11" s="31"/>
      <c r="V11" s="31"/>
      <c r="W11" s="31"/>
    </row>
    <row r="12" spans="1:49" x14ac:dyDescent="0.25">
      <c r="C12" s="25" t="s">
        <v>53</v>
      </c>
      <c r="D12" s="25"/>
      <c r="E12" s="25" t="s">
        <v>27</v>
      </c>
      <c r="F12" s="25"/>
      <c r="G12" s="25" t="s">
        <v>28</v>
      </c>
      <c r="H12" s="25"/>
      <c r="I12" s="25" t="s">
        <v>42</v>
      </c>
      <c r="J12" s="25"/>
      <c r="K12" s="25" t="s">
        <v>29</v>
      </c>
      <c r="L12" s="25"/>
      <c r="M12" s="25" t="s">
        <v>30</v>
      </c>
      <c r="N12" s="25"/>
      <c r="O12" s="25" t="s">
        <v>31</v>
      </c>
      <c r="P12" s="7"/>
      <c r="R12" s="31"/>
      <c r="S12" s="31"/>
      <c r="V12" s="31"/>
      <c r="W12" s="31"/>
    </row>
    <row r="13" spans="1:49" x14ac:dyDescent="0.25">
      <c r="P13" s="7"/>
      <c r="R13" s="31"/>
      <c r="S13" s="31"/>
      <c r="V13" s="31"/>
      <c r="W13" s="31"/>
    </row>
    <row r="14" spans="1:49" x14ac:dyDescent="0.25">
      <c r="C14" s="59">
        <v>44166</v>
      </c>
      <c r="E14" s="26">
        <v>1052443.8599999999</v>
      </c>
      <c r="G14" s="26">
        <v>446650.45</v>
      </c>
      <c r="I14" s="26">
        <v>215903.38</v>
      </c>
      <c r="K14" s="26">
        <v>147483.69</v>
      </c>
      <c r="M14" s="26">
        <v>679012.77999999991</v>
      </c>
      <c r="O14" s="26">
        <f>E14+G14+I14+K14+M14</f>
        <v>2541494.1599999997</v>
      </c>
      <c r="P14" s="7"/>
      <c r="R14" s="31"/>
      <c r="S14" s="31"/>
      <c r="V14" s="31"/>
      <c r="W14" s="31"/>
    </row>
    <row r="15" spans="1:49" x14ac:dyDescent="0.25">
      <c r="C15" s="25" t="s">
        <v>53</v>
      </c>
      <c r="D15" s="25"/>
      <c r="E15" s="25" t="s">
        <v>27</v>
      </c>
      <c r="F15" s="25"/>
      <c r="G15" s="25" t="s">
        <v>28</v>
      </c>
      <c r="H15" s="25"/>
      <c r="I15" s="25" t="s">
        <v>42</v>
      </c>
      <c r="J15" s="25"/>
      <c r="K15" s="25" t="s">
        <v>29</v>
      </c>
      <c r="L15" s="25"/>
      <c r="M15" s="25" t="s">
        <v>30</v>
      </c>
      <c r="N15" s="25"/>
      <c r="O15" s="25" t="s">
        <v>31</v>
      </c>
      <c r="P15" s="7"/>
      <c r="R15" s="31"/>
      <c r="S15" s="31"/>
      <c r="V15" s="31"/>
      <c r="W15" s="31"/>
    </row>
    <row r="16" spans="1:49" x14ac:dyDescent="0.25">
      <c r="P16" s="7"/>
      <c r="R16" s="31"/>
      <c r="S16" s="31"/>
      <c r="V16" s="31"/>
      <c r="W16" s="31"/>
    </row>
    <row r="17" spans="3:23" x14ac:dyDescent="0.25">
      <c r="C17" s="59">
        <v>44136</v>
      </c>
      <c r="E17" s="26">
        <v>1205388</v>
      </c>
      <c r="G17" s="26">
        <v>329832</v>
      </c>
      <c r="I17" s="26">
        <v>198765</v>
      </c>
      <c r="K17" s="26">
        <v>165382</v>
      </c>
      <c r="M17" s="26">
        <v>608191</v>
      </c>
      <c r="O17" s="26">
        <f>E17+G17+I17+K17+M17</f>
        <v>2507558</v>
      </c>
      <c r="P17" s="7"/>
      <c r="R17" s="31"/>
      <c r="S17" s="31"/>
      <c r="V17" s="31"/>
      <c r="W17" s="31"/>
    </row>
    <row r="18" spans="3:23" x14ac:dyDescent="0.25">
      <c r="C18" s="25" t="s">
        <v>53</v>
      </c>
      <c r="D18" s="25"/>
      <c r="E18" s="25" t="s">
        <v>27</v>
      </c>
      <c r="F18" s="25"/>
      <c r="G18" s="25" t="s">
        <v>28</v>
      </c>
      <c r="H18" s="25"/>
      <c r="I18" s="25" t="s">
        <v>42</v>
      </c>
      <c r="J18" s="25"/>
      <c r="K18" s="25" t="s">
        <v>29</v>
      </c>
      <c r="L18" s="25"/>
      <c r="M18" s="25" t="s">
        <v>30</v>
      </c>
      <c r="N18" s="25"/>
      <c r="O18" s="25" t="s">
        <v>31</v>
      </c>
      <c r="P18" s="7"/>
      <c r="R18" s="31"/>
      <c r="S18" s="31"/>
      <c r="V18" s="31"/>
      <c r="W18" s="31"/>
    </row>
    <row r="19" spans="3:23" x14ac:dyDescent="0.25">
      <c r="P19" s="7"/>
      <c r="R19" s="31"/>
      <c r="S19" s="31"/>
      <c r="V19" s="31"/>
      <c r="W19" s="31"/>
    </row>
    <row r="20" spans="3:23" x14ac:dyDescent="0.25">
      <c r="C20" s="59">
        <v>44105</v>
      </c>
      <c r="E20" s="26">
        <v>1094814.8600000001</v>
      </c>
      <c r="G20" s="26">
        <v>315639.21000000002</v>
      </c>
      <c r="I20" s="26">
        <v>222770.09</v>
      </c>
      <c r="K20" s="26">
        <v>135580.32</v>
      </c>
      <c r="M20" s="26">
        <v>562999.29</v>
      </c>
      <c r="O20" s="26">
        <f>E20+G20+I20+K20+M20</f>
        <v>2331803.7700000005</v>
      </c>
      <c r="P20" s="7"/>
      <c r="R20" s="31"/>
      <c r="S20" s="31"/>
      <c r="V20" s="31"/>
      <c r="W20" s="31"/>
    </row>
    <row r="21" spans="3:23" x14ac:dyDescent="0.25">
      <c r="C21" s="25" t="s">
        <v>53</v>
      </c>
      <c r="D21" s="25"/>
      <c r="E21" s="25" t="s">
        <v>27</v>
      </c>
      <c r="F21" s="25"/>
      <c r="G21" s="25" t="s">
        <v>28</v>
      </c>
      <c r="H21" s="25"/>
      <c r="I21" s="25" t="s">
        <v>42</v>
      </c>
      <c r="J21" s="25"/>
      <c r="K21" s="25" t="s">
        <v>29</v>
      </c>
      <c r="L21" s="25"/>
      <c r="M21" s="25" t="s">
        <v>30</v>
      </c>
      <c r="N21" s="25"/>
      <c r="O21" s="25" t="s">
        <v>31</v>
      </c>
      <c r="P21" s="7"/>
      <c r="R21" s="31"/>
      <c r="S21" s="31"/>
      <c r="V21" s="31"/>
      <c r="W21" s="31"/>
    </row>
    <row r="22" spans="3:23" x14ac:dyDescent="0.25">
      <c r="P22" s="7"/>
      <c r="R22" s="31"/>
      <c r="S22" s="31"/>
      <c r="V22" s="31"/>
      <c r="W22" s="31"/>
    </row>
    <row r="23" spans="3:23" x14ac:dyDescent="0.25">
      <c r="C23" s="59">
        <v>44075</v>
      </c>
      <c r="E23" s="26">
        <v>1332138.81</v>
      </c>
      <c r="G23" s="26">
        <v>374893.85</v>
      </c>
      <c r="I23" s="26">
        <v>200112.26</v>
      </c>
      <c r="K23" s="26">
        <v>127643.93</v>
      </c>
      <c r="M23" s="26">
        <v>587196</v>
      </c>
      <c r="O23" s="26">
        <f>E23+G23+I23+K23+M23</f>
        <v>2621984.85</v>
      </c>
      <c r="P23" s="7"/>
      <c r="R23" s="31"/>
      <c r="S23" s="31"/>
      <c r="V23" s="31"/>
      <c r="W23" s="31"/>
    </row>
    <row r="24" spans="3:23" x14ac:dyDescent="0.25">
      <c r="C24" s="25" t="s">
        <v>53</v>
      </c>
      <c r="D24" s="25"/>
      <c r="E24" s="25" t="s">
        <v>27</v>
      </c>
      <c r="F24" s="25"/>
      <c r="G24" s="25" t="s">
        <v>28</v>
      </c>
      <c r="H24" s="25"/>
      <c r="I24" s="25" t="s">
        <v>42</v>
      </c>
      <c r="J24" s="25"/>
      <c r="K24" s="25" t="s">
        <v>29</v>
      </c>
      <c r="L24" s="25"/>
      <c r="M24" s="25" t="s">
        <v>30</v>
      </c>
      <c r="N24" s="25"/>
      <c r="O24" s="25" t="s">
        <v>31</v>
      </c>
      <c r="P24" s="7"/>
      <c r="R24" s="31"/>
      <c r="S24" s="31"/>
      <c r="V24" s="31"/>
      <c r="W24" s="31"/>
    </row>
    <row r="25" spans="3:23" x14ac:dyDescent="0.25">
      <c r="P25" s="7"/>
      <c r="R25" s="31"/>
      <c r="S25" s="31"/>
      <c r="V25" s="31"/>
      <c r="W25" s="31"/>
    </row>
    <row r="26" spans="3:23" x14ac:dyDescent="0.25">
      <c r="C26" s="59">
        <v>44044</v>
      </c>
      <c r="E26" s="26">
        <v>1660007.21</v>
      </c>
      <c r="G26" s="26">
        <v>329446.42</v>
      </c>
      <c r="I26" s="26">
        <v>186441.31</v>
      </c>
      <c r="K26" s="26">
        <v>135247.5</v>
      </c>
      <c r="M26" s="26">
        <v>627949.99</v>
      </c>
      <c r="O26" s="26">
        <f>E26+G26+I26+K26+M26</f>
        <v>2939092.4299999997</v>
      </c>
      <c r="P26" s="7"/>
      <c r="R26" s="31"/>
      <c r="S26" s="31"/>
      <c r="V26" s="31"/>
      <c r="W26" s="31"/>
    </row>
    <row r="27" spans="3:23" x14ac:dyDescent="0.25">
      <c r="C27" s="25" t="s">
        <v>53</v>
      </c>
      <c r="D27" s="25"/>
      <c r="E27" s="25" t="s">
        <v>27</v>
      </c>
      <c r="F27" s="25"/>
      <c r="G27" s="25" t="s">
        <v>28</v>
      </c>
      <c r="H27" s="25"/>
      <c r="I27" s="25" t="s">
        <v>42</v>
      </c>
      <c r="J27" s="25"/>
      <c r="K27" s="25" t="s">
        <v>29</v>
      </c>
      <c r="L27" s="25"/>
      <c r="M27" s="25" t="s">
        <v>30</v>
      </c>
      <c r="N27" s="25"/>
      <c r="O27" s="25" t="s">
        <v>31</v>
      </c>
      <c r="P27" s="7"/>
      <c r="R27" s="31"/>
      <c r="S27" s="31"/>
      <c r="V27" s="31"/>
      <c r="W27" s="31"/>
    </row>
    <row r="28" spans="3:23" x14ac:dyDescent="0.25">
      <c r="P28" s="7"/>
      <c r="R28" s="31"/>
      <c r="S28" s="31"/>
      <c r="V28" s="31"/>
      <c r="W28" s="31"/>
    </row>
    <row r="29" spans="3:23" x14ac:dyDescent="0.25">
      <c r="C29" s="59">
        <v>44013</v>
      </c>
      <c r="E29" s="26">
        <v>978196.01</v>
      </c>
      <c r="G29" s="26">
        <v>277969.71999999997</v>
      </c>
      <c r="I29" s="26">
        <v>182334.96</v>
      </c>
      <c r="K29" s="26">
        <v>137919.73000000001</v>
      </c>
      <c r="M29" s="26">
        <v>639204.66</v>
      </c>
      <c r="O29" s="26">
        <f>E29+G29+I29+K29+M29</f>
        <v>2215625.08</v>
      </c>
      <c r="P29" s="7"/>
      <c r="R29" s="31"/>
      <c r="S29" s="31"/>
      <c r="V29" s="31"/>
      <c r="W29" s="31"/>
    </row>
    <row r="30" spans="3:23" x14ac:dyDescent="0.25">
      <c r="C30" s="25" t="s">
        <v>53</v>
      </c>
      <c r="D30" s="25"/>
      <c r="E30" s="25" t="s">
        <v>27</v>
      </c>
      <c r="F30" s="25"/>
      <c r="G30" s="25" t="s">
        <v>28</v>
      </c>
      <c r="H30" s="25"/>
      <c r="I30" s="25" t="s">
        <v>42</v>
      </c>
      <c r="J30" s="25"/>
      <c r="K30" s="25" t="s">
        <v>29</v>
      </c>
      <c r="L30" s="25"/>
      <c r="M30" s="25" t="s">
        <v>30</v>
      </c>
      <c r="N30" s="25"/>
      <c r="O30" s="25" t="s">
        <v>31</v>
      </c>
      <c r="P30" s="7"/>
      <c r="R30" s="31"/>
      <c r="S30" s="31"/>
      <c r="V30" s="31"/>
      <c r="W30" s="31"/>
    </row>
    <row r="31" spans="3:23" x14ac:dyDescent="0.25">
      <c r="P31" s="7"/>
      <c r="R31" s="31"/>
      <c r="S31" s="31"/>
      <c r="V31" s="31"/>
      <c r="W31" s="31"/>
    </row>
    <row r="32" spans="3:23" x14ac:dyDescent="0.25">
      <c r="C32" s="59">
        <v>43983</v>
      </c>
      <c r="E32" s="26">
        <v>905191</v>
      </c>
      <c r="G32" s="26">
        <v>283109</v>
      </c>
      <c r="I32" s="26">
        <v>190870</v>
      </c>
      <c r="K32" s="26">
        <v>135866</v>
      </c>
      <c r="M32" s="26">
        <v>613990</v>
      </c>
      <c r="O32" s="26">
        <f>E32+G32+I32+K32+M32</f>
        <v>2129026</v>
      </c>
      <c r="P32" s="7"/>
      <c r="R32" s="31"/>
      <c r="S32" s="31"/>
      <c r="V32" s="31"/>
      <c r="W32" s="31"/>
    </row>
    <row r="33" spans="3:23" x14ac:dyDescent="0.25">
      <c r="C33" s="25" t="s">
        <v>53</v>
      </c>
      <c r="D33" s="25"/>
      <c r="E33" s="25" t="s">
        <v>27</v>
      </c>
      <c r="F33" s="25"/>
      <c r="G33" s="25" t="s">
        <v>28</v>
      </c>
      <c r="H33" s="25"/>
      <c r="I33" s="25" t="s">
        <v>42</v>
      </c>
      <c r="J33" s="25"/>
      <c r="K33" s="25" t="s">
        <v>29</v>
      </c>
      <c r="L33" s="25"/>
      <c r="M33" s="25" t="s">
        <v>30</v>
      </c>
      <c r="N33" s="25"/>
      <c r="O33" s="25" t="s">
        <v>31</v>
      </c>
      <c r="P33" s="7"/>
      <c r="R33" s="31"/>
      <c r="S33" s="31"/>
      <c r="V33" s="31"/>
      <c r="W33" s="31"/>
    </row>
    <row r="34" spans="3:23" x14ac:dyDescent="0.25">
      <c r="P34" s="7"/>
      <c r="R34" s="31"/>
      <c r="S34" s="31"/>
      <c r="V34" s="31"/>
      <c r="W34" s="31"/>
    </row>
    <row r="35" spans="3:23" x14ac:dyDescent="0.25">
      <c r="C35" s="59">
        <v>43952</v>
      </c>
      <c r="E35" s="26">
        <v>923259.20000000007</v>
      </c>
      <c r="G35" s="26">
        <v>296188.28000000003</v>
      </c>
      <c r="I35" s="26">
        <v>193068.3</v>
      </c>
      <c r="K35" s="26">
        <v>171198.82</v>
      </c>
      <c r="M35" s="26">
        <v>542223.34</v>
      </c>
      <c r="O35" s="26">
        <f>E35+G35+I35+K35+M35</f>
        <v>2125937.94</v>
      </c>
      <c r="P35" s="7"/>
      <c r="R35" s="31"/>
      <c r="S35" s="31"/>
      <c r="V35" s="31"/>
      <c r="W35" s="31"/>
    </row>
    <row r="36" spans="3:23" x14ac:dyDescent="0.25">
      <c r="C36" s="25" t="s">
        <v>53</v>
      </c>
      <c r="D36" s="25"/>
      <c r="E36" s="25" t="s">
        <v>27</v>
      </c>
      <c r="F36" s="25"/>
      <c r="G36" s="25" t="s">
        <v>28</v>
      </c>
      <c r="H36" s="25"/>
      <c r="I36" s="25" t="s">
        <v>42</v>
      </c>
      <c r="J36" s="25"/>
      <c r="K36" s="25" t="s">
        <v>29</v>
      </c>
      <c r="L36" s="25"/>
      <c r="M36" s="25" t="s">
        <v>30</v>
      </c>
      <c r="N36" s="25"/>
      <c r="O36" s="25" t="s">
        <v>31</v>
      </c>
      <c r="P36" s="7"/>
      <c r="R36" s="31"/>
      <c r="S36" s="31"/>
      <c r="V36" s="31"/>
      <c r="W36" s="31"/>
    </row>
    <row r="37" spans="3:23" x14ac:dyDescent="0.25">
      <c r="P37" s="7"/>
      <c r="R37" s="31"/>
      <c r="S37" s="31"/>
      <c r="V37" s="31"/>
      <c r="W37" s="31"/>
    </row>
    <row r="38" spans="3:23" x14ac:dyDescent="0.25">
      <c r="C38" s="59">
        <v>43922</v>
      </c>
      <c r="E38" s="26">
        <v>871910.69000000006</v>
      </c>
      <c r="G38" s="26">
        <v>313915.40000000002</v>
      </c>
      <c r="I38" s="26">
        <v>229040.93</v>
      </c>
      <c r="K38" s="26">
        <v>142213.85</v>
      </c>
      <c r="M38" s="26">
        <v>502286.66000000003</v>
      </c>
      <c r="O38" s="26">
        <f>E38+G38+I38+K38+M38</f>
        <v>2059367.5300000003</v>
      </c>
      <c r="P38" s="7"/>
      <c r="R38" s="31"/>
      <c r="S38" s="31"/>
      <c r="V38" s="31"/>
      <c r="W38" s="31"/>
    </row>
    <row r="39" spans="3:23" x14ac:dyDescent="0.25">
      <c r="C39" s="25" t="s">
        <v>53</v>
      </c>
      <c r="D39" s="25"/>
      <c r="E39" s="25" t="s">
        <v>27</v>
      </c>
      <c r="F39" s="25"/>
      <c r="G39" s="25" t="s">
        <v>28</v>
      </c>
      <c r="H39" s="25"/>
      <c r="I39" s="25" t="s">
        <v>42</v>
      </c>
      <c r="J39" s="25"/>
      <c r="K39" s="25" t="s">
        <v>29</v>
      </c>
      <c r="L39" s="25"/>
      <c r="M39" s="25" t="s">
        <v>30</v>
      </c>
      <c r="N39" s="25"/>
      <c r="O39" s="25" t="s">
        <v>31</v>
      </c>
      <c r="P39" s="7"/>
      <c r="R39" s="31"/>
      <c r="S39" s="31"/>
      <c r="V39" s="31"/>
      <c r="W39" s="31"/>
    </row>
    <row r="40" spans="3:23" x14ac:dyDescent="0.25">
      <c r="P40" s="7"/>
      <c r="R40" s="31"/>
      <c r="S40" s="31"/>
      <c r="V40" s="31"/>
      <c r="W40" s="31"/>
    </row>
    <row r="41" spans="3:23" x14ac:dyDescent="0.25">
      <c r="C41" s="59">
        <v>43891</v>
      </c>
      <c r="E41" s="26">
        <v>1092371</v>
      </c>
      <c r="G41" s="26">
        <v>361998</v>
      </c>
      <c r="I41" s="26">
        <v>196045</v>
      </c>
      <c r="K41" s="26">
        <v>140759</v>
      </c>
      <c r="M41" s="26">
        <v>455665</v>
      </c>
      <c r="O41" s="26">
        <f>E41+G41+I41+K41+M41</f>
        <v>2246838</v>
      </c>
      <c r="P41" s="7"/>
      <c r="R41" s="31"/>
      <c r="S41" s="31"/>
      <c r="V41" s="31"/>
      <c r="W41" s="31"/>
    </row>
    <row r="42" spans="3:23" x14ac:dyDescent="0.25">
      <c r="C42" s="25" t="s">
        <v>53</v>
      </c>
      <c r="D42" s="25"/>
      <c r="E42" s="25" t="s">
        <v>27</v>
      </c>
      <c r="F42" s="25"/>
      <c r="G42" s="25" t="s">
        <v>28</v>
      </c>
      <c r="H42" s="25"/>
      <c r="I42" s="25" t="s">
        <v>42</v>
      </c>
      <c r="J42" s="25"/>
      <c r="K42" s="25" t="s">
        <v>29</v>
      </c>
      <c r="L42" s="25"/>
      <c r="M42" s="25" t="s">
        <v>30</v>
      </c>
      <c r="N42" s="25"/>
      <c r="O42" s="25" t="s">
        <v>31</v>
      </c>
      <c r="P42" s="7"/>
      <c r="R42" s="31"/>
      <c r="S42" s="31"/>
      <c r="V42" s="31"/>
      <c r="W42" s="31"/>
    </row>
    <row r="43" spans="3:23" x14ac:dyDescent="0.25">
      <c r="P43" s="7"/>
      <c r="R43" s="31"/>
      <c r="S43" s="31"/>
      <c r="V43" s="31"/>
      <c r="W43" s="31"/>
    </row>
    <row r="44" spans="3:23" x14ac:dyDescent="0.25">
      <c r="P44" s="7"/>
      <c r="R44" s="31"/>
      <c r="S44" s="31"/>
      <c r="V44" s="31"/>
      <c r="W44" s="31"/>
    </row>
    <row r="45" spans="3:23" x14ac:dyDescent="0.25">
      <c r="C45" s="59">
        <v>43862</v>
      </c>
      <c r="E45" s="26">
        <v>1052851</v>
      </c>
      <c r="G45" s="26">
        <v>316067</v>
      </c>
      <c r="I45" s="26">
        <v>194300</v>
      </c>
      <c r="K45" s="26">
        <v>135082</v>
      </c>
      <c r="M45" s="26">
        <v>443082</v>
      </c>
      <c r="O45" s="26">
        <f>E45+G45+I45+K45+M45</f>
        <v>2141382</v>
      </c>
      <c r="P45" s="7"/>
      <c r="R45" s="31"/>
      <c r="S45" s="31"/>
      <c r="V45" s="31"/>
      <c r="W45" s="31"/>
    </row>
    <row r="46" spans="3:23" x14ac:dyDescent="0.25">
      <c r="C46" s="25" t="s">
        <v>53</v>
      </c>
      <c r="D46" s="25"/>
      <c r="E46" s="25" t="s">
        <v>27</v>
      </c>
      <c r="F46" s="25"/>
      <c r="G46" s="25" t="s">
        <v>28</v>
      </c>
      <c r="H46" s="25"/>
      <c r="I46" s="25" t="s">
        <v>42</v>
      </c>
      <c r="J46" s="25"/>
      <c r="K46" s="25" t="s">
        <v>29</v>
      </c>
      <c r="L46" s="25"/>
      <c r="M46" s="25" t="s">
        <v>30</v>
      </c>
      <c r="N46" s="25"/>
      <c r="O46" s="25" t="s">
        <v>31</v>
      </c>
      <c r="P46" s="7"/>
      <c r="R46" s="31"/>
      <c r="S46" s="31"/>
      <c r="V46" s="31"/>
      <c r="W46" s="31"/>
    </row>
    <row r="47" spans="3:23" x14ac:dyDescent="0.25">
      <c r="P47" s="7"/>
      <c r="R47" s="31"/>
      <c r="S47" s="31"/>
      <c r="V47" s="31"/>
      <c r="W47" s="31"/>
    </row>
    <row r="48" spans="3:23" x14ac:dyDescent="0.25">
      <c r="C48" s="60">
        <v>43831</v>
      </c>
      <c r="E48" s="26">
        <v>891956</v>
      </c>
      <c r="G48" s="26">
        <v>321424</v>
      </c>
      <c r="I48" s="26">
        <v>190123</v>
      </c>
      <c r="K48" s="26">
        <v>135449</v>
      </c>
      <c r="M48" s="26">
        <v>414581</v>
      </c>
      <c r="O48" s="26">
        <f>E48+G48+I48+K48+M48</f>
        <v>1953533</v>
      </c>
      <c r="P48" s="7"/>
      <c r="R48" s="31"/>
      <c r="S48" s="31"/>
      <c r="V48" s="31"/>
      <c r="W48" s="31"/>
    </row>
    <row r="49" spans="3:23" x14ac:dyDescent="0.25">
      <c r="C49" s="52" t="s">
        <v>53</v>
      </c>
      <c r="D49" s="25"/>
      <c r="E49" s="25" t="s">
        <v>27</v>
      </c>
      <c r="F49" s="25"/>
      <c r="G49" s="25" t="s">
        <v>28</v>
      </c>
      <c r="H49" s="25"/>
      <c r="I49" s="25" t="s">
        <v>42</v>
      </c>
      <c r="J49" s="25"/>
      <c r="K49" s="25" t="s">
        <v>29</v>
      </c>
      <c r="L49" s="25"/>
      <c r="M49" s="25" t="s">
        <v>30</v>
      </c>
      <c r="N49" s="25"/>
      <c r="O49" s="25" t="s">
        <v>31</v>
      </c>
      <c r="P49" s="7"/>
      <c r="R49" s="31"/>
      <c r="S49" s="31"/>
      <c r="V49" s="31"/>
      <c r="W49" s="31"/>
    </row>
    <row r="50" spans="3:23" x14ac:dyDescent="0.25">
      <c r="C50" s="61"/>
      <c r="P50" s="7"/>
      <c r="R50" s="31"/>
      <c r="S50" s="31"/>
      <c r="V50" s="31"/>
      <c r="W50" s="31"/>
    </row>
    <row r="51" spans="3:23" x14ac:dyDescent="0.25">
      <c r="C51" s="60">
        <v>43800</v>
      </c>
      <c r="E51" s="26">
        <v>1046804.79</v>
      </c>
      <c r="G51" s="26">
        <v>314777.61</v>
      </c>
      <c r="I51" s="26">
        <v>203559.27</v>
      </c>
      <c r="K51" s="26">
        <v>156445</v>
      </c>
      <c r="M51" s="26">
        <v>396348.35</v>
      </c>
      <c r="O51" s="26">
        <f>E51+G51+I51+K51+M51</f>
        <v>2117935.02</v>
      </c>
      <c r="P51" s="7"/>
      <c r="R51" s="31"/>
      <c r="S51" s="31"/>
      <c r="V51" s="31"/>
      <c r="W51" s="31"/>
    </row>
    <row r="52" spans="3:23" x14ac:dyDescent="0.25">
      <c r="C52" s="52" t="s">
        <v>53</v>
      </c>
      <c r="D52" s="25"/>
      <c r="E52" s="25" t="s">
        <v>27</v>
      </c>
      <c r="F52" s="25"/>
      <c r="G52" s="25" t="s">
        <v>28</v>
      </c>
      <c r="H52" s="25"/>
      <c r="I52" s="25" t="s">
        <v>42</v>
      </c>
      <c r="J52" s="25"/>
      <c r="K52" s="25" t="s">
        <v>29</v>
      </c>
      <c r="L52" s="25"/>
      <c r="M52" s="25" t="s">
        <v>30</v>
      </c>
      <c r="N52" s="25"/>
      <c r="O52" s="25" t="s">
        <v>31</v>
      </c>
      <c r="P52" s="7"/>
      <c r="R52" s="31"/>
      <c r="S52" s="31"/>
      <c r="V52" s="31"/>
      <c r="W52" s="31"/>
    </row>
    <row r="53" spans="3:23" x14ac:dyDescent="0.25">
      <c r="C53" s="61"/>
      <c r="P53" s="7"/>
      <c r="R53" s="31"/>
      <c r="S53" s="31"/>
      <c r="V53" s="31"/>
      <c r="W53" s="31"/>
    </row>
    <row r="54" spans="3:23" x14ac:dyDescent="0.25">
      <c r="C54" s="60">
        <v>43770</v>
      </c>
      <c r="E54" s="26">
        <v>1020796</v>
      </c>
      <c r="G54" s="26">
        <v>323182</v>
      </c>
      <c r="I54" s="26">
        <v>229752</v>
      </c>
      <c r="K54" s="26">
        <v>149827</v>
      </c>
      <c r="M54" s="26">
        <v>374239</v>
      </c>
      <c r="O54" s="26">
        <f>E54+G54+I54+K54+M54</f>
        <v>2097796</v>
      </c>
      <c r="P54" s="7"/>
      <c r="R54" s="31"/>
      <c r="S54" s="31"/>
      <c r="V54" s="31"/>
      <c r="W54" s="31"/>
    </row>
    <row r="55" spans="3:23" x14ac:dyDescent="0.25">
      <c r="C55" s="52" t="s">
        <v>53</v>
      </c>
      <c r="D55" s="25"/>
      <c r="E55" s="25" t="s">
        <v>27</v>
      </c>
      <c r="F55" s="25"/>
      <c r="G55" s="25" t="s">
        <v>28</v>
      </c>
      <c r="H55" s="25"/>
      <c r="I55" s="25" t="s">
        <v>42</v>
      </c>
      <c r="J55" s="25"/>
      <c r="K55" s="25" t="s">
        <v>29</v>
      </c>
      <c r="L55" s="25"/>
      <c r="M55" s="25" t="s">
        <v>30</v>
      </c>
      <c r="N55" s="25"/>
      <c r="O55" s="25" t="s">
        <v>31</v>
      </c>
      <c r="P55" s="7"/>
      <c r="R55" s="31"/>
      <c r="S55" s="31"/>
      <c r="V55" s="31"/>
      <c r="W55" s="31"/>
    </row>
    <row r="56" spans="3:23" x14ac:dyDescent="0.25">
      <c r="C56" s="61"/>
      <c r="P56" s="7"/>
      <c r="R56" s="31"/>
      <c r="S56" s="31"/>
      <c r="V56" s="31"/>
      <c r="W56" s="31"/>
    </row>
    <row r="57" spans="3:23" x14ac:dyDescent="0.25">
      <c r="C57" s="60">
        <v>43739</v>
      </c>
      <c r="E57" s="26">
        <v>1039766.13</v>
      </c>
      <c r="G57" s="26">
        <v>608359.04</v>
      </c>
      <c r="I57" s="26">
        <v>221592.94</v>
      </c>
      <c r="K57" s="26">
        <v>128747.8</v>
      </c>
      <c r="M57" s="26">
        <v>404750.44</v>
      </c>
      <c r="O57" s="26">
        <f>E57+G57+I57+K57+M57</f>
        <v>2403216.35</v>
      </c>
      <c r="P57" s="7"/>
      <c r="R57" s="31"/>
      <c r="S57" s="31"/>
      <c r="V57" s="31"/>
      <c r="W57" s="31"/>
    </row>
    <row r="58" spans="3:23" x14ac:dyDescent="0.25">
      <c r="C58" s="52" t="s">
        <v>53</v>
      </c>
      <c r="D58" s="25"/>
      <c r="E58" s="25" t="s">
        <v>27</v>
      </c>
      <c r="F58" s="25"/>
      <c r="G58" s="25" t="s">
        <v>28</v>
      </c>
      <c r="H58" s="25"/>
      <c r="I58" s="25" t="s">
        <v>42</v>
      </c>
      <c r="J58" s="25"/>
      <c r="K58" s="25" t="s">
        <v>29</v>
      </c>
      <c r="L58" s="25"/>
      <c r="M58" s="25" t="s">
        <v>30</v>
      </c>
      <c r="N58" s="25"/>
      <c r="O58" s="25" t="s">
        <v>31</v>
      </c>
      <c r="P58" s="7"/>
      <c r="R58" s="31"/>
      <c r="S58" s="31"/>
      <c r="V58" s="31"/>
      <c r="W58" s="31"/>
    </row>
    <row r="59" spans="3:23" x14ac:dyDescent="0.25">
      <c r="C59" s="61"/>
      <c r="P59" s="7"/>
      <c r="R59" s="31"/>
      <c r="S59" s="31"/>
      <c r="V59" s="31"/>
      <c r="W59" s="31"/>
    </row>
    <row r="60" spans="3:23" x14ac:dyDescent="0.25">
      <c r="C60" s="60">
        <v>43709</v>
      </c>
      <c r="E60" s="26">
        <v>1517390</v>
      </c>
      <c r="G60" s="26">
        <v>380715</v>
      </c>
      <c r="I60" s="26">
        <v>199640</v>
      </c>
      <c r="K60" s="26">
        <v>152951</v>
      </c>
      <c r="M60" s="26">
        <v>420831.77999999997</v>
      </c>
      <c r="O60" s="26">
        <f>E60+G60+I60+K60+M60</f>
        <v>2671527.7799999998</v>
      </c>
      <c r="P60" s="7"/>
      <c r="R60" s="31"/>
      <c r="S60" s="31"/>
      <c r="V60" s="31"/>
      <c r="W60" s="31"/>
    </row>
    <row r="61" spans="3:23" x14ac:dyDescent="0.25">
      <c r="C61" s="52" t="s">
        <v>53</v>
      </c>
      <c r="D61" s="25"/>
      <c r="E61" s="25" t="s">
        <v>27</v>
      </c>
      <c r="F61" s="25"/>
      <c r="G61" s="25" t="s">
        <v>28</v>
      </c>
      <c r="H61" s="25"/>
      <c r="I61" s="25" t="s">
        <v>42</v>
      </c>
      <c r="J61" s="25"/>
      <c r="K61" s="25" t="s">
        <v>29</v>
      </c>
      <c r="L61" s="25"/>
      <c r="M61" s="25" t="s">
        <v>30</v>
      </c>
      <c r="N61" s="25"/>
      <c r="O61" s="25" t="s">
        <v>31</v>
      </c>
      <c r="P61" s="7"/>
      <c r="R61" s="31"/>
      <c r="S61" s="31"/>
      <c r="V61" s="31"/>
      <c r="W61" s="31"/>
    </row>
    <row r="62" spans="3:23" x14ac:dyDescent="0.25">
      <c r="C62" s="61"/>
      <c r="P62" s="7"/>
      <c r="R62" s="31"/>
      <c r="S62" s="31"/>
      <c r="V62" s="31"/>
      <c r="W62" s="31"/>
    </row>
    <row r="63" spans="3:23" x14ac:dyDescent="0.25">
      <c r="C63" s="60">
        <v>43678</v>
      </c>
      <c r="E63" s="26">
        <v>1311450.53</v>
      </c>
      <c r="G63" s="26">
        <v>309515.32</v>
      </c>
      <c r="I63" s="26">
        <v>207067.72</v>
      </c>
      <c r="K63" s="26">
        <v>128142.93</v>
      </c>
      <c r="M63" s="26">
        <v>382090.42</v>
      </c>
      <c r="O63" s="26">
        <f>E63+G63+I63+K63+M63</f>
        <v>2338266.92</v>
      </c>
      <c r="P63" s="7"/>
      <c r="R63" s="31"/>
      <c r="S63" s="31"/>
      <c r="V63" s="31"/>
      <c r="W63" s="31"/>
    </row>
    <row r="64" spans="3:23" x14ac:dyDescent="0.25">
      <c r="C64" s="52" t="s">
        <v>53</v>
      </c>
      <c r="D64" s="25"/>
      <c r="E64" s="25" t="s">
        <v>27</v>
      </c>
      <c r="F64" s="25"/>
      <c r="G64" s="25" t="s">
        <v>28</v>
      </c>
      <c r="H64" s="25"/>
      <c r="I64" s="25" t="s">
        <v>42</v>
      </c>
      <c r="J64" s="25"/>
      <c r="K64" s="25" t="s">
        <v>29</v>
      </c>
      <c r="L64" s="25"/>
      <c r="M64" s="25" t="s">
        <v>30</v>
      </c>
      <c r="N64" s="25"/>
      <c r="O64" s="25" t="s">
        <v>31</v>
      </c>
      <c r="P64" s="7"/>
      <c r="R64" s="31"/>
      <c r="S64" s="31"/>
      <c r="V64" s="31"/>
      <c r="W64" s="31"/>
    </row>
    <row r="65" spans="3:23" x14ac:dyDescent="0.25">
      <c r="C65" s="61"/>
      <c r="P65" s="7"/>
      <c r="R65" s="31"/>
      <c r="S65" s="31"/>
      <c r="V65" s="31"/>
      <c r="W65" s="31"/>
    </row>
    <row r="66" spans="3:23" x14ac:dyDescent="0.25">
      <c r="C66" s="60">
        <v>43647</v>
      </c>
      <c r="E66" s="26">
        <v>1085271.76</v>
      </c>
      <c r="G66" s="26">
        <v>334025.59999999998</v>
      </c>
      <c r="I66" s="26">
        <v>181803.47</v>
      </c>
      <c r="K66" s="26">
        <v>132039.59</v>
      </c>
      <c r="M66" s="26">
        <v>350465.11</v>
      </c>
      <c r="O66" s="26">
        <f>E66+G66+I66+K66+M66</f>
        <v>2083605.5299999998</v>
      </c>
      <c r="P66" s="7"/>
      <c r="R66" s="31"/>
      <c r="S66" s="31"/>
      <c r="V66" s="31"/>
      <c r="W66" s="31"/>
    </row>
    <row r="67" spans="3:23" x14ac:dyDescent="0.25">
      <c r="C67" s="52" t="s">
        <v>53</v>
      </c>
      <c r="D67" s="25"/>
      <c r="E67" s="25" t="s">
        <v>27</v>
      </c>
      <c r="F67" s="25"/>
      <c r="G67" s="25" t="s">
        <v>28</v>
      </c>
      <c r="H67" s="25"/>
      <c r="I67" s="25" t="s">
        <v>42</v>
      </c>
      <c r="J67" s="25"/>
      <c r="K67" s="25" t="s">
        <v>29</v>
      </c>
      <c r="L67" s="25"/>
      <c r="M67" s="25" t="s">
        <v>30</v>
      </c>
      <c r="N67" s="25"/>
      <c r="O67" s="25" t="s">
        <v>31</v>
      </c>
      <c r="P67" s="7"/>
      <c r="R67" s="31"/>
      <c r="S67" s="31"/>
      <c r="V67" s="31"/>
      <c r="W67" s="31"/>
    </row>
    <row r="68" spans="3:23" x14ac:dyDescent="0.25">
      <c r="C68" s="61"/>
      <c r="P68" s="7"/>
      <c r="R68" s="31"/>
      <c r="S68" s="31"/>
      <c r="V68" s="31"/>
      <c r="W68" s="31"/>
    </row>
    <row r="69" spans="3:23" x14ac:dyDescent="0.25">
      <c r="C69" s="60">
        <v>43617</v>
      </c>
      <c r="E69" s="26">
        <v>1009494</v>
      </c>
      <c r="G69" s="26">
        <v>303069</v>
      </c>
      <c r="I69" s="26">
        <v>193872</v>
      </c>
      <c r="K69" s="26">
        <v>115211</v>
      </c>
      <c r="M69" s="26">
        <v>358939</v>
      </c>
      <c r="O69" s="26">
        <f>E69+G69+I69+K69+M69</f>
        <v>1980585</v>
      </c>
      <c r="P69" s="7"/>
      <c r="R69" s="31"/>
      <c r="S69" s="31"/>
      <c r="V69" s="31"/>
      <c r="W69" s="31"/>
    </row>
    <row r="70" spans="3:23" x14ac:dyDescent="0.25">
      <c r="C70" s="52" t="s">
        <v>53</v>
      </c>
      <c r="D70" s="25"/>
      <c r="E70" s="25" t="s">
        <v>27</v>
      </c>
      <c r="F70" s="25"/>
      <c r="G70" s="25" t="s">
        <v>28</v>
      </c>
      <c r="H70" s="25"/>
      <c r="I70" s="25" t="s">
        <v>42</v>
      </c>
      <c r="J70" s="25"/>
      <c r="K70" s="25" t="s">
        <v>29</v>
      </c>
      <c r="L70" s="25"/>
      <c r="M70" s="25" t="s">
        <v>30</v>
      </c>
      <c r="N70" s="25"/>
      <c r="O70" s="25" t="s">
        <v>31</v>
      </c>
      <c r="P70" s="7"/>
      <c r="R70" s="31"/>
      <c r="S70" s="31"/>
      <c r="V70" s="31"/>
      <c r="W70" s="31"/>
    </row>
    <row r="71" spans="3:23" x14ac:dyDescent="0.25">
      <c r="C71" s="61"/>
      <c r="P71" s="7"/>
      <c r="R71" s="31"/>
      <c r="S71" s="31"/>
      <c r="V71" s="31"/>
      <c r="W71" s="31"/>
    </row>
    <row r="72" spans="3:23" x14ac:dyDescent="0.25">
      <c r="C72" s="60">
        <v>43586</v>
      </c>
      <c r="E72" s="26">
        <v>865634.97</v>
      </c>
      <c r="G72" s="26">
        <v>287830.62</v>
      </c>
      <c r="I72" s="26">
        <v>158702.93</v>
      </c>
      <c r="K72" s="26">
        <v>122868.32</v>
      </c>
      <c r="M72" s="26">
        <v>348300.04000000004</v>
      </c>
      <c r="O72" s="26">
        <f>E72+G72+I72+K72+M72</f>
        <v>1783336.88</v>
      </c>
      <c r="P72" s="7"/>
      <c r="R72" s="31"/>
      <c r="S72" s="31"/>
      <c r="V72" s="31"/>
      <c r="W72" s="31"/>
    </row>
    <row r="73" spans="3:23" x14ac:dyDescent="0.25">
      <c r="C73" s="52" t="s">
        <v>53</v>
      </c>
      <c r="D73" s="25"/>
      <c r="E73" s="25" t="s">
        <v>27</v>
      </c>
      <c r="F73" s="25"/>
      <c r="G73" s="25" t="s">
        <v>28</v>
      </c>
      <c r="H73" s="25"/>
      <c r="I73" s="25" t="s">
        <v>42</v>
      </c>
      <c r="J73" s="25"/>
      <c r="K73" s="25" t="s">
        <v>29</v>
      </c>
      <c r="L73" s="25"/>
      <c r="M73" s="25" t="s">
        <v>30</v>
      </c>
      <c r="N73" s="25"/>
      <c r="O73" s="25" t="s">
        <v>31</v>
      </c>
      <c r="P73" s="7"/>
      <c r="R73" s="31"/>
      <c r="S73" s="31"/>
      <c r="V73" s="31"/>
      <c r="W73" s="31"/>
    </row>
    <row r="74" spans="3:23" x14ac:dyDescent="0.25">
      <c r="C74" s="61"/>
      <c r="P74" s="7"/>
      <c r="R74" s="31"/>
      <c r="S74" s="31"/>
      <c r="V74" s="31"/>
      <c r="W74" s="31"/>
    </row>
    <row r="75" spans="3:23" x14ac:dyDescent="0.25">
      <c r="C75" s="60">
        <v>43556</v>
      </c>
      <c r="E75" s="26">
        <v>1078457</v>
      </c>
      <c r="G75" s="26">
        <v>271971</v>
      </c>
      <c r="I75" s="26">
        <v>204667</v>
      </c>
      <c r="K75" s="26">
        <v>134602</v>
      </c>
      <c r="M75" s="26">
        <v>420187</v>
      </c>
      <c r="O75" s="26">
        <f>E75+G75+I75+K75+M75</f>
        <v>2109884</v>
      </c>
      <c r="P75" s="7"/>
      <c r="R75" s="31"/>
      <c r="S75" s="31"/>
      <c r="V75" s="31"/>
      <c r="W75" s="31"/>
    </row>
    <row r="76" spans="3:23" x14ac:dyDescent="0.25">
      <c r="C76" s="52" t="s">
        <v>53</v>
      </c>
      <c r="D76" s="25"/>
      <c r="E76" s="25" t="s">
        <v>27</v>
      </c>
      <c r="F76" s="25"/>
      <c r="G76" s="25" t="s">
        <v>28</v>
      </c>
      <c r="H76" s="25"/>
      <c r="I76" s="25" t="s">
        <v>42</v>
      </c>
      <c r="J76" s="25"/>
      <c r="K76" s="25" t="s">
        <v>29</v>
      </c>
      <c r="L76" s="25"/>
      <c r="M76" s="25" t="s">
        <v>30</v>
      </c>
      <c r="N76" s="25"/>
      <c r="O76" s="25" t="s">
        <v>31</v>
      </c>
      <c r="P76" s="7"/>
      <c r="R76" s="31"/>
      <c r="S76" s="31"/>
      <c r="V76" s="31"/>
      <c r="W76" s="31"/>
    </row>
    <row r="77" spans="3:23" x14ac:dyDescent="0.25">
      <c r="C77" s="61"/>
      <c r="P77" s="7"/>
      <c r="R77" s="31"/>
      <c r="S77" s="31"/>
      <c r="V77" s="31"/>
      <c r="W77" s="31"/>
    </row>
    <row r="78" spans="3:23" x14ac:dyDescent="0.25">
      <c r="C78" s="60">
        <v>43525</v>
      </c>
      <c r="E78" s="26">
        <v>818798</v>
      </c>
      <c r="G78" s="26">
        <v>343204</v>
      </c>
      <c r="I78" s="26">
        <v>197141</v>
      </c>
      <c r="K78" s="26">
        <v>143619</v>
      </c>
      <c r="M78" s="26">
        <v>437582</v>
      </c>
      <c r="O78" s="26">
        <f>E78+G78+I78+K78+M78</f>
        <v>1940344</v>
      </c>
      <c r="P78" s="7"/>
      <c r="R78" s="31"/>
      <c r="S78" s="31"/>
      <c r="V78" s="31"/>
      <c r="W78" s="31"/>
    </row>
    <row r="79" spans="3:23" x14ac:dyDescent="0.25">
      <c r="C79" s="52" t="s">
        <v>53</v>
      </c>
      <c r="D79" s="25"/>
      <c r="E79" s="25" t="s">
        <v>27</v>
      </c>
      <c r="F79" s="25"/>
      <c r="G79" s="25" t="s">
        <v>28</v>
      </c>
      <c r="H79" s="25"/>
      <c r="I79" s="25" t="s">
        <v>42</v>
      </c>
      <c r="J79" s="25"/>
      <c r="K79" s="25" t="s">
        <v>29</v>
      </c>
      <c r="L79" s="25"/>
      <c r="M79" s="25" t="s">
        <v>30</v>
      </c>
      <c r="N79" s="25"/>
      <c r="O79" s="25" t="s">
        <v>31</v>
      </c>
      <c r="P79" s="25"/>
      <c r="R79" s="31"/>
      <c r="S79" s="31"/>
      <c r="V79" s="31"/>
      <c r="W79" s="31"/>
    </row>
    <row r="80" spans="3:23" x14ac:dyDescent="0.25">
      <c r="C80" s="52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R80" s="31"/>
      <c r="S80" s="31"/>
      <c r="V80" s="31"/>
      <c r="W80" s="31"/>
    </row>
    <row r="81" spans="1:49" ht="18.75" x14ac:dyDescent="0.3">
      <c r="A81" s="33"/>
      <c r="B81" s="46" t="s">
        <v>32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</row>
    <row r="82" spans="1:49" x14ac:dyDescent="0.2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</row>
    <row r="83" spans="1:49" x14ac:dyDescent="0.25">
      <c r="A83" s="33"/>
      <c r="B83" s="33"/>
      <c r="C83" s="33" t="s">
        <v>33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</row>
    <row r="84" spans="1:49" x14ac:dyDescent="0.2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</row>
    <row r="85" spans="1:49" x14ac:dyDescent="0.25">
      <c r="A85" s="47"/>
      <c r="B85" s="47"/>
      <c r="C85" s="47"/>
      <c r="D85" s="47"/>
      <c r="E85" s="47"/>
      <c r="F85" s="47"/>
      <c r="G85" s="47"/>
      <c r="H85" s="47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</row>
    <row r="86" spans="1:49" x14ac:dyDescent="0.25">
      <c r="A86" s="47"/>
      <c r="B86" s="47"/>
      <c r="C86" s="60">
        <v>44228</v>
      </c>
      <c r="D86" s="47"/>
      <c r="E86" s="20" t="s">
        <v>43</v>
      </c>
      <c r="F86" s="47"/>
      <c r="G86" s="26">
        <f>SUM(G8:M8)</f>
        <v>1423028</v>
      </c>
      <c r="H86" s="47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</row>
    <row r="87" spans="1:49" ht="30" x14ac:dyDescent="0.25">
      <c r="C87" s="52" t="s">
        <v>53</v>
      </c>
      <c r="D87" s="25"/>
      <c r="E87" s="27" t="s">
        <v>34</v>
      </c>
      <c r="F87" s="25"/>
      <c r="G87" s="27" t="s">
        <v>35</v>
      </c>
      <c r="H87" s="25"/>
      <c r="I87" s="44"/>
      <c r="J87" s="44"/>
      <c r="K87" s="44"/>
      <c r="L87" s="44"/>
      <c r="M87" s="44"/>
      <c r="N87" s="44"/>
      <c r="O87" s="44"/>
      <c r="P87" s="44"/>
      <c r="R87" s="44"/>
      <c r="S87" s="44"/>
      <c r="T87" s="44"/>
      <c r="V87" s="44"/>
      <c r="W87" s="44"/>
      <c r="X87" s="44"/>
    </row>
    <row r="88" spans="1:49" x14ac:dyDescent="0.25">
      <c r="C88" s="61"/>
      <c r="I88" s="31"/>
      <c r="J88" s="31"/>
      <c r="K88" s="31"/>
      <c r="L88" s="31"/>
      <c r="M88" s="31"/>
      <c r="N88" s="31"/>
      <c r="O88" s="31"/>
      <c r="R88" s="31"/>
      <c r="S88" s="31"/>
      <c r="V88" s="31"/>
      <c r="W88" s="31"/>
    </row>
    <row r="89" spans="1:49" x14ac:dyDescent="0.25">
      <c r="A89" s="47"/>
      <c r="B89" s="47"/>
      <c r="C89" s="60">
        <v>44197</v>
      </c>
      <c r="D89" s="47"/>
      <c r="E89" s="20" t="s">
        <v>43</v>
      </c>
      <c r="F89" s="47"/>
      <c r="G89" s="26">
        <f>SUM(G11:M11)</f>
        <v>1383645.18</v>
      </c>
      <c r="H89" s="47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</row>
    <row r="90" spans="1:49" ht="30" x14ac:dyDescent="0.25">
      <c r="C90" s="52" t="s">
        <v>53</v>
      </c>
      <c r="D90" s="25"/>
      <c r="E90" s="27" t="s">
        <v>34</v>
      </c>
      <c r="F90" s="25"/>
      <c r="G90" s="27" t="s">
        <v>35</v>
      </c>
      <c r="H90" s="25"/>
      <c r="I90" s="44"/>
      <c r="J90" s="44"/>
      <c r="K90" s="44"/>
      <c r="L90" s="44"/>
      <c r="M90" s="44"/>
      <c r="N90" s="44"/>
      <c r="O90" s="44"/>
      <c r="P90" s="44"/>
      <c r="R90" s="44"/>
      <c r="S90" s="44"/>
      <c r="T90" s="44"/>
      <c r="V90" s="44"/>
      <c r="W90" s="44"/>
      <c r="X90" s="44"/>
    </row>
    <row r="91" spans="1:49" x14ac:dyDescent="0.25">
      <c r="C91" s="61"/>
      <c r="I91" s="31"/>
      <c r="J91" s="31"/>
      <c r="K91" s="31"/>
      <c r="L91" s="31"/>
      <c r="M91" s="31"/>
      <c r="N91" s="31"/>
      <c r="O91" s="31"/>
      <c r="R91" s="31"/>
      <c r="S91" s="31"/>
      <c r="V91" s="31"/>
      <c r="W91" s="31"/>
    </row>
    <row r="92" spans="1:49" x14ac:dyDescent="0.25">
      <c r="A92" s="47"/>
      <c r="B92" s="47"/>
      <c r="C92" s="60">
        <v>44166</v>
      </c>
      <c r="D92" s="47"/>
      <c r="E92" s="20" t="s">
        <v>43</v>
      </c>
      <c r="F92" s="47"/>
      <c r="G92" s="26">
        <f>SUM(G14:M14)</f>
        <v>1489050.2999999998</v>
      </c>
      <c r="H92" s="47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</row>
    <row r="93" spans="1:49" ht="30" x14ac:dyDescent="0.25">
      <c r="C93" s="52" t="s">
        <v>53</v>
      </c>
      <c r="D93" s="25"/>
      <c r="E93" s="27" t="s">
        <v>34</v>
      </c>
      <c r="F93" s="25"/>
      <c r="G93" s="27" t="s">
        <v>35</v>
      </c>
      <c r="H93" s="25"/>
      <c r="I93" s="44"/>
      <c r="J93" s="44"/>
      <c r="K93" s="44"/>
      <c r="L93" s="44"/>
      <c r="M93" s="44"/>
      <c r="N93" s="44"/>
      <c r="O93" s="44"/>
      <c r="P93" s="44"/>
      <c r="R93" s="44"/>
      <c r="S93" s="44"/>
      <c r="T93" s="44"/>
      <c r="V93" s="44"/>
      <c r="W93" s="44"/>
      <c r="X93" s="44"/>
    </row>
    <row r="94" spans="1:49" x14ac:dyDescent="0.25">
      <c r="C94" s="61"/>
      <c r="I94" s="31"/>
      <c r="J94" s="31"/>
      <c r="K94" s="31"/>
      <c r="L94" s="31"/>
      <c r="M94" s="31"/>
      <c r="N94" s="31"/>
      <c r="O94" s="31"/>
      <c r="R94" s="31"/>
      <c r="S94" s="31"/>
      <c r="V94" s="31"/>
      <c r="W94" s="31"/>
    </row>
    <row r="95" spans="1:49" x14ac:dyDescent="0.25">
      <c r="A95" s="47"/>
      <c r="B95" s="47"/>
      <c r="C95" s="60">
        <v>44136</v>
      </c>
      <c r="D95" s="47"/>
      <c r="E95" s="20" t="s">
        <v>43</v>
      </c>
      <c r="F95" s="47"/>
      <c r="G95" s="26">
        <f>SUM(G17:M17)</f>
        <v>1302170</v>
      </c>
      <c r="H95" s="47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</row>
    <row r="96" spans="1:49" ht="30" x14ac:dyDescent="0.25">
      <c r="C96" s="52" t="s">
        <v>53</v>
      </c>
      <c r="D96" s="25"/>
      <c r="E96" s="27" t="s">
        <v>34</v>
      </c>
      <c r="F96" s="25"/>
      <c r="G96" s="27" t="s">
        <v>35</v>
      </c>
      <c r="H96" s="25"/>
      <c r="I96" s="44"/>
      <c r="J96" s="44"/>
      <c r="K96" s="44"/>
      <c r="L96" s="44"/>
      <c r="M96" s="44"/>
      <c r="N96" s="44"/>
      <c r="O96" s="44"/>
      <c r="P96" s="44"/>
      <c r="R96" s="44"/>
      <c r="S96" s="44"/>
      <c r="T96" s="44"/>
      <c r="V96" s="44"/>
      <c r="W96" s="44"/>
      <c r="X96" s="44"/>
    </row>
    <row r="97" spans="1:49" x14ac:dyDescent="0.25">
      <c r="C97" s="61"/>
      <c r="I97" s="31"/>
      <c r="J97" s="31"/>
      <c r="K97" s="31"/>
      <c r="L97" s="31"/>
      <c r="M97" s="31"/>
      <c r="N97" s="31"/>
      <c r="O97" s="31"/>
      <c r="R97" s="31"/>
      <c r="S97" s="31"/>
      <c r="V97" s="31"/>
      <c r="W97" s="31"/>
    </row>
    <row r="98" spans="1:49" x14ac:dyDescent="0.25">
      <c r="A98" s="47"/>
      <c r="B98" s="47"/>
      <c r="C98" s="60">
        <v>44105</v>
      </c>
      <c r="D98" s="47"/>
      <c r="E98" s="20" t="s">
        <v>43</v>
      </c>
      <c r="F98" s="47"/>
      <c r="G98" s="26">
        <f>SUM(G20:M20)</f>
        <v>1236988.9100000001</v>
      </c>
      <c r="H98" s="47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</row>
    <row r="99" spans="1:49" ht="30" x14ac:dyDescent="0.25">
      <c r="C99" s="52" t="s">
        <v>53</v>
      </c>
      <c r="D99" s="25"/>
      <c r="E99" s="27" t="s">
        <v>34</v>
      </c>
      <c r="F99" s="25"/>
      <c r="G99" s="27" t="s">
        <v>35</v>
      </c>
      <c r="H99" s="25"/>
      <c r="I99" s="44"/>
      <c r="J99" s="44"/>
      <c r="K99" s="44"/>
      <c r="L99" s="44"/>
      <c r="M99" s="44"/>
      <c r="N99" s="44"/>
      <c r="O99" s="44"/>
      <c r="P99" s="44"/>
      <c r="R99" s="44"/>
      <c r="S99" s="44"/>
      <c r="T99" s="44"/>
      <c r="V99" s="44"/>
      <c r="W99" s="44"/>
      <c r="X99" s="44"/>
    </row>
    <row r="100" spans="1:49" x14ac:dyDescent="0.25">
      <c r="C100" s="61"/>
      <c r="I100" s="31"/>
      <c r="J100" s="31"/>
      <c r="K100" s="31"/>
      <c r="L100" s="31"/>
      <c r="M100" s="31"/>
      <c r="N100" s="31"/>
      <c r="O100" s="31"/>
      <c r="R100" s="31"/>
      <c r="S100" s="31"/>
      <c r="V100" s="31"/>
      <c r="W100" s="31"/>
    </row>
    <row r="101" spans="1:49" x14ac:dyDescent="0.25">
      <c r="A101" s="47"/>
      <c r="B101" s="47"/>
      <c r="C101" s="60">
        <v>44075</v>
      </c>
      <c r="D101" s="47"/>
      <c r="E101" s="20" t="s">
        <v>43</v>
      </c>
      <c r="F101" s="47"/>
      <c r="G101" s="26">
        <f>SUM(G23:M23)</f>
        <v>1289846.04</v>
      </c>
      <c r="H101" s="47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</row>
    <row r="102" spans="1:49" ht="30" x14ac:dyDescent="0.25">
      <c r="C102" s="52" t="s">
        <v>53</v>
      </c>
      <c r="D102" s="25"/>
      <c r="E102" s="27" t="s">
        <v>34</v>
      </c>
      <c r="F102" s="25"/>
      <c r="G102" s="27" t="s">
        <v>35</v>
      </c>
      <c r="H102" s="25"/>
      <c r="I102" s="44"/>
      <c r="J102" s="44"/>
      <c r="K102" s="44"/>
      <c r="L102" s="44"/>
      <c r="M102" s="44"/>
      <c r="N102" s="44"/>
      <c r="O102" s="44"/>
      <c r="P102" s="44"/>
      <c r="R102" s="44"/>
      <c r="S102" s="44"/>
      <c r="T102" s="44"/>
      <c r="V102" s="44"/>
      <c r="W102" s="44"/>
      <c r="X102" s="44"/>
    </row>
    <row r="103" spans="1:49" x14ac:dyDescent="0.25">
      <c r="C103" s="61"/>
      <c r="I103" s="31"/>
      <c r="J103" s="31"/>
      <c r="K103" s="31"/>
      <c r="L103" s="31"/>
      <c r="M103" s="31"/>
      <c r="N103" s="31"/>
      <c r="O103" s="31"/>
      <c r="R103" s="31"/>
      <c r="S103" s="31"/>
      <c r="V103" s="31"/>
      <c r="W103" s="31"/>
    </row>
    <row r="104" spans="1:49" x14ac:dyDescent="0.25">
      <c r="A104" s="47"/>
      <c r="B104" s="47"/>
      <c r="C104" s="60">
        <v>44044</v>
      </c>
      <c r="D104" s="47"/>
      <c r="E104" s="20" t="s">
        <v>43</v>
      </c>
      <c r="F104" s="47"/>
      <c r="G104" s="26">
        <f>SUM(G26:M26)</f>
        <v>1279085.22</v>
      </c>
      <c r="H104" s="47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</row>
    <row r="105" spans="1:49" ht="30" x14ac:dyDescent="0.25">
      <c r="C105" s="52" t="s">
        <v>53</v>
      </c>
      <c r="D105" s="25"/>
      <c r="E105" s="27" t="s">
        <v>34</v>
      </c>
      <c r="F105" s="25"/>
      <c r="G105" s="27" t="s">
        <v>35</v>
      </c>
      <c r="H105" s="25"/>
      <c r="I105" s="44"/>
      <c r="J105" s="44"/>
      <c r="K105" s="44"/>
      <c r="L105" s="44"/>
      <c r="M105" s="44"/>
      <c r="N105" s="44"/>
      <c r="O105" s="44"/>
      <c r="P105" s="44"/>
      <c r="R105" s="44"/>
      <c r="S105" s="44"/>
      <c r="T105" s="44"/>
      <c r="V105" s="44"/>
      <c r="W105" s="44"/>
      <c r="X105" s="44"/>
    </row>
    <row r="106" spans="1:49" x14ac:dyDescent="0.25">
      <c r="C106" s="61"/>
      <c r="I106" s="31"/>
      <c r="J106" s="31"/>
      <c r="K106" s="31"/>
      <c r="L106" s="31"/>
      <c r="M106" s="31"/>
      <c r="N106" s="31"/>
      <c r="O106" s="31"/>
      <c r="R106" s="31"/>
      <c r="S106" s="31"/>
      <c r="V106" s="31"/>
      <c r="W106" s="31"/>
    </row>
    <row r="107" spans="1:49" x14ac:dyDescent="0.25">
      <c r="A107" s="47"/>
      <c r="B107" s="47"/>
      <c r="C107" s="60">
        <v>44013</v>
      </c>
      <c r="D107" s="47"/>
      <c r="E107" s="20" t="s">
        <v>43</v>
      </c>
      <c r="F107" s="47"/>
      <c r="G107" s="26">
        <f>SUM(G29:M29)</f>
        <v>1237429.0699999998</v>
      </c>
      <c r="H107" s="47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</row>
    <row r="108" spans="1:49" ht="30" x14ac:dyDescent="0.25">
      <c r="C108" s="52" t="s">
        <v>53</v>
      </c>
      <c r="D108" s="25"/>
      <c r="E108" s="27" t="s">
        <v>34</v>
      </c>
      <c r="F108" s="25"/>
      <c r="G108" s="27" t="s">
        <v>35</v>
      </c>
      <c r="H108" s="25"/>
      <c r="I108" s="44"/>
      <c r="J108" s="44"/>
      <c r="K108" s="44"/>
      <c r="L108" s="44"/>
      <c r="M108" s="44"/>
      <c r="N108" s="44"/>
      <c r="O108" s="44"/>
      <c r="P108" s="44"/>
      <c r="R108" s="44"/>
      <c r="S108" s="44"/>
      <c r="T108" s="44"/>
      <c r="V108" s="44"/>
      <c r="W108" s="44"/>
      <c r="X108" s="44"/>
    </row>
    <row r="109" spans="1:49" x14ac:dyDescent="0.25">
      <c r="C109" s="61"/>
      <c r="I109" s="31"/>
      <c r="J109" s="31"/>
      <c r="K109" s="31"/>
      <c r="L109" s="31"/>
      <c r="M109" s="31"/>
      <c r="N109" s="31"/>
      <c r="O109" s="31"/>
      <c r="R109" s="31"/>
      <c r="S109" s="31"/>
      <c r="V109" s="31"/>
      <c r="W109" s="31"/>
    </row>
    <row r="110" spans="1:49" x14ac:dyDescent="0.25">
      <c r="A110" s="47"/>
      <c r="B110" s="47"/>
      <c r="C110" s="60">
        <v>43983</v>
      </c>
      <c r="D110" s="47"/>
      <c r="E110" s="20" t="s">
        <v>43</v>
      </c>
      <c r="F110" s="47"/>
      <c r="G110" s="26">
        <f>SUM(G32:M32)</f>
        <v>1223835</v>
      </c>
      <c r="H110" s="47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</row>
    <row r="111" spans="1:49" ht="30" x14ac:dyDescent="0.25">
      <c r="C111" s="52" t="s">
        <v>53</v>
      </c>
      <c r="D111" s="25"/>
      <c r="E111" s="27" t="s">
        <v>34</v>
      </c>
      <c r="F111" s="25"/>
      <c r="G111" s="27" t="s">
        <v>35</v>
      </c>
      <c r="H111" s="25"/>
      <c r="I111" s="44"/>
      <c r="J111" s="44"/>
      <c r="K111" s="44"/>
      <c r="L111" s="44"/>
      <c r="M111" s="44"/>
      <c r="N111" s="44"/>
      <c r="O111" s="44"/>
      <c r="P111" s="44"/>
      <c r="R111" s="44"/>
      <c r="S111" s="44"/>
      <c r="T111" s="44"/>
      <c r="V111" s="44"/>
      <c r="W111" s="44"/>
      <c r="X111" s="44"/>
    </row>
    <row r="112" spans="1:49" x14ac:dyDescent="0.25">
      <c r="C112" s="61"/>
      <c r="I112" s="31"/>
      <c r="J112" s="31"/>
      <c r="K112" s="31"/>
      <c r="L112" s="31"/>
      <c r="M112" s="31"/>
      <c r="N112" s="31"/>
      <c r="O112" s="31"/>
      <c r="R112" s="31"/>
      <c r="S112" s="31"/>
      <c r="V112" s="31"/>
      <c r="W112" s="31"/>
    </row>
    <row r="113" spans="1:49" x14ac:dyDescent="0.25">
      <c r="A113" s="47"/>
      <c r="B113" s="47"/>
      <c r="C113" s="60">
        <v>43952</v>
      </c>
      <c r="D113" s="47"/>
      <c r="E113" s="20" t="s">
        <v>43</v>
      </c>
      <c r="F113" s="47"/>
      <c r="G113" s="26">
        <f>SUM(G35:M35)</f>
        <v>1202678.74</v>
      </c>
      <c r="H113" s="47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</row>
    <row r="114" spans="1:49" ht="30" x14ac:dyDescent="0.25">
      <c r="C114" s="52" t="s">
        <v>53</v>
      </c>
      <c r="D114" s="25"/>
      <c r="E114" s="27" t="s">
        <v>34</v>
      </c>
      <c r="F114" s="25"/>
      <c r="G114" s="27" t="s">
        <v>35</v>
      </c>
      <c r="H114" s="25"/>
      <c r="I114" s="44"/>
      <c r="J114" s="44"/>
      <c r="K114" s="44"/>
      <c r="L114" s="44"/>
      <c r="M114" s="44"/>
      <c r="N114" s="44"/>
      <c r="O114" s="44"/>
      <c r="P114" s="44"/>
      <c r="R114" s="44"/>
      <c r="S114" s="44"/>
      <c r="T114" s="44"/>
      <c r="V114" s="44"/>
      <c r="W114" s="44"/>
      <c r="X114" s="44"/>
    </row>
    <row r="115" spans="1:49" x14ac:dyDescent="0.25">
      <c r="C115" s="61"/>
      <c r="I115" s="31"/>
      <c r="J115" s="31"/>
      <c r="K115" s="31"/>
      <c r="L115" s="31"/>
      <c r="M115" s="31"/>
      <c r="N115" s="31"/>
      <c r="O115" s="31"/>
      <c r="R115" s="31"/>
      <c r="S115" s="31"/>
      <c r="V115" s="31"/>
      <c r="W115" s="31"/>
    </row>
    <row r="116" spans="1:49" x14ac:dyDescent="0.25">
      <c r="A116" s="47"/>
      <c r="B116" s="47"/>
      <c r="C116" s="60">
        <v>43922</v>
      </c>
      <c r="D116" s="47"/>
      <c r="E116" s="20" t="s">
        <v>43</v>
      </c>
      <c r="F116" s="47"/>
      <c r="G116" s="26">
        <f>SUM(G38:M38)</f>
        <v>1187456.8400000001</v>
      </c>
      <c r="H116" s="47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</row>
    <row r="117" spans="1:49" ht="30" x14ac:dyDescent="0.25">
      <c r="C117" s="52" t="s">
        <v>53</v>
      </c>
      <c r="D117" s="25"/>
      <c r="E117" s="27" t="s">
        <v>34</v>
      </c>
      <c r="F117" s="25"/>
      <c r="G117" s="27" t="s">
        <v>35</v>
      </c>
      <c r="H117" s="25"/>
      <c r="I117" s="44"/>
      <c r="J117" s="44"/>
      <c r="K117" s="44"/>
      <c r="L117" s="44"/>
      <c r="M117" s="44"/>
      <c r="N117" s="44"/>
      <c r="O117" s="44"/>
      <c r="P117" s="44"/>
      <c r="R117" s="44"/>
      <c r="S117" s="44"/>
      <c r="T117" s="44"/>
      <c r="V117" s="44"/>
      <c r="W117" s="44"/>
      <c r="X117" s="44"/>
    </row>
    <row r="118" spans="1:49" x14ac:dyDescent="0.25">
      <c r="C118" s="61"/>
      <c r="I118" s="31"/>
      <c r="J118" s="31"/>
      <c r="K118" s="31"/>
      <c r="L118" s="31"/>
      <c r="M118" s="31"/>
      <c r="N118" s="31"/>
      <c r="O118" s="31"/>
      <c r="R118" s="31"/>
      <c r="S118" s="31"/>
      <c r="V118" s="31"/>
      <c r="W118" s="31"/>
    </row>
    <row r="119" spans="1:49" x14ac:dyDescent="0.25">
      <c r="C119" s="60">
        <v>43891</v>
      </c>
      <c r="D119" s="25"/>
      <c r="E119" s="20" t="s">
        <v>43</v>
      </c>
      <c r="F119" s="25"/>
      <c r="G119" s="26">
        <f>SUM(G41:M41)</f>
        <v>1154467</v>
      </c>
      <c r="H119" s="25"/>
      <c r="I119" s="44"/>
      <c r="J119" s="31"/>
      <c r="K119" s="31"/>
      <c r="L119" s="31"/>
      <c r="M119" s="31"/>
      <c r="N119" s="31"/>
      <c r="O119" s="31"/>
      <c r="R119" s="31"/>
      <c r="S119" s="31"/>
      <c r="V119" s="31"/>
      <c r="W119" s="31"/>
    </row>
    <row r="120" spans="1:49" ht="30" x14ac:dyDescent="0.25">
      <c r="C120" s="52" t="s">
        <v>53</v>
      </c>
      <c r="D120" s="25"/>
      <c r="E120" s="27" t="s">
        <v>34</v>
      </c>
      <c r="F120" s="25"/>
      <c r="G120" s="27" t="s">
        <v>35</v>
      </c>
      <c r="H120" s="25"/>
      <c r="I120" s="44"/>
      <c r="J120" s="31"/>
      <c r="K120" s="31"/>
      <c r="L120" s="31"/>
      <c r="M120" s="31"/>
      <c r="N120" s="31"/>
      <c r="O120" s="31"/>
      <c r="R120" s="31"/>
      <c r="S120" s="31"/>
      <c r="V120" s="31"/>
      <c r="W120" s="31"/>
    </row>
    <row r="121" spans="1:49" x14ac:dyDescent="0.25">
      <c r="D121" s="25"/>
      <c r="E121" s="25"/>
      <c r="F121" s="25"/>
      <c r="G121" s="25"/>
      <c r="H121" s="25"/>
      <c r="I121" s="44"/>
      <c r="J121" s="31"/>
      <c r="K121" s="31"/>
      <c r="L121" s="31"/>
      <c r="M121" s="31"/>
      <c r="N121" s="31"/>
      <c r="O121" s="31"/>
      <c r="R121" s="31"/>
      <c r="S121" s="31"/>
      <c r="V121" s="31"/>
      <c r="W121" s="31"/>
    </row>
    <row r="122" spans="1:49" x14ac:dyDescent="0.25">
      <c r="C122" s="25"/>
      <c r="D122" s="25"/>
      <c r="E122" s="25"/>
      <c r="F122" s="25"/>
      <c r="G122" s="25"/>
      <c r="H122" s="25"/>
      <c r="I122" s="44"/>
      <c r="J122" s="31"/>
      <c r="K122" s="31"/>
      <c r="L122" s="31"/>
      <c r="M122" s="31"/>
      <c r="N122" s="31"/>
      <c r="O122" s="31"/>
      <c r="R122" s="31"/>
      <c r="S122" s="31"/>
      <c r="V122" s="31"/>
      <c r="W122" s="31"/>
    </row>
    <row r="123" spans="1:49" x14ac:dyDescent="0.25">
      <c r="C123" s="60">
        <v>43862</v>
      </c>
      <c r="D123" s="25"/>
      <c r="E123" s="20" t="s">
        <v>43</v>
      </c>
      <c r="F123" s="25"/>
      <c r="G123" s="26">
        <f>SUM(G45:M45)</f>
        <v>1088531</v>
      </c>
      <c r="H123" s="25"/>
      <c r="I123" s="44"/>
      <c r="J123" s="31"/>
      <c r="K123" s="31"/>
      <c r="L123" s="31"/>
      <c r="M123" s="31"/>
      <c r="N123" s="31"/>
      <c r="O123" s="31"/>
      <c r="R123" s="31"/>
      <c r="S123" s="31"/>
      <c r="V123" s="31"/>
      <c r="W123" s="31"/>
    </row>
    <row r="124" spans="1:49" ht="30" x14ac:dyDescent="0.25">
      <c r="C124" s="52" t="s">
        <v>53</v>
      </c>
      <c r="D124" s="25"/>
      <c r="E124" s="27" t="s">
        <v>34</v>
      </c>
      <c r="F124" s="25"/>
      <c r="G124" s="27" t="s">
        <v>35</v>
      </c>
      <c r="H124" s="25"/>
      <c r="I124" s="44"/>
      <c r="J124" s="31"/>
      <c r="K124" s="31"/>
      <c r="L124" s="31"/>
      <c r="M124" s="31"/>
      <c r="N124" s="31"/>
      <c r="O124" s="31"/>
      <c r="R124" s="31"/>
      <c r="S124" s="31"/>
      <c r="V124" s="31"/>
      <c r="W124" s="31"/>
    </row>
    <row r="125" spans="1:49" x14ac:dyDescent="0.25">
      <c r="C125" s="61"/>
      <c r="D125" s="25"/>
      <c r="E125" s="25"/>
      <c r="F125" s="25"/>
      <c r="G125" s="25"/>
      <c r="H125" s="25"/>
      <c r="I125" s="44"/>
      <c r="J125" s="31"/>
      <c r="K125" s="31"/>
      <c r="L125" s="31"/>
      <c r="M125" s="31"/>
      <c r="N125" s="31"/>
      <c r="O125" s="31"/>
      <c r="R125" s="31"/>
      <c r="S125" s="31"/>
      <c r="V125" s="31"/>
      <c r="W125" s="31"/>
    </row>
    <row r="126" spans="1:49" x14ac:dyDescent="0.25">
      <c r="C126" s="60">
        <v>43831</v>
      </c>
      <c r="D126" s="25"/>
      <c r="E126" s="20" t="s">
        <v>43</v>
      </c>
      <c r="F126" s="25"/>
      <c r="G126" s="26">
        <f>SUM(G48:M48)</f>
        <v>1061577</v>
      </c>
      <c r="H126" s="25"/>
      <c r="I126" s="44"/>
      <c r="J126" s="31"/>
      <c r="K126" s="31"/>
      <c r="L126" s="31"/>
      <c r="M126" s="31"/>
      <c r="N126" s="31"/>
      <c r="O126" s="31"/>
      <c r="R126" s="31"/>
      <c r="S126" s="31"/>
      <c r="V126" s="31"/>
      <c r="W126" s="31"/>
    </row>
    <row r="127" spans="1:49" ht="30" x14ac:dyDescent="0.25">
      <c r="C127" s="52" t="s">
        <v>53</v>
      </c>
      <c r="D127" s="25"/>
      <c r="E127" s="27" t="s">
        <v>34</v>
      </c>
      <c r="F127" s="25"/>
      <c r="G127" s="27" t="s">
        <v>35</v>
      </c>
      <c r="H127" s="25"/>
      <c r="I127" s="44"/>
      <c r="J127" s="31"/>
      <c r="K127" s="31"/>
      <c r="L127" s="31"/>
      <c r="M127" s="31"/>
      <c r="N127" s="31"/>
      <c r="O127" s="31"/>
      <c r="R127" s="31"/>
      <c r="S127" s="31"/>
      <c r="V127" s="31"/>
      <c r="W127" s="31"/>
    </row>
    <row r="128" spans="1:49" x14ac:dyDescent="0.25">
      <c r="C128" s="61"/>
      <c r="D128" s="25"/>
      <c r="E128" s="25"/>
      <c r="F128" s="25"/>
      <c r="G128" s="25"/>
      <c r="H128" s="25"/>
      <c r="I128" s="44"/>
      <c r="J128" s="31"/>
      <c r="K128" s="31"/>
      <c r="L128" s="31"/>
      <c r="M128" s="31"/>
      <c r="N128" s="31"/>
      <c r="O128" s="31"/>
      <c r="R128" s="31"/>
      <c r="S128" s="31"/>
      <c r="V128" s="31"/>
      <c r="W128" s="31"/>
    </row>
    <row r="129" spans="3:23" x14ac:dyDescent="0.25">
      <c r="C129" s="60">
        <v>43800</v>
      </c>
      <c r="D129" s="25"/>
      <c r="E129" s="20" t="s">
        <v>43</v>
      </c>
      <c r="F129" s="25"/>
      <c r="G129" s="26">
        <f>SUM(G51:M51)</f>
        <v>1071130.23</v>
      </c>
      <c r="H129" s="25"/>
      <c r="I129" s="44"/>
      <c r="J129" s="31"/>
      <c r="K129" s="31"/>
      <c r="L129" s="31"/>
      <c r="M129" s="31"/>
      <c r="N129" s="31"/>
      <c r="O129" s="31"/>
      <c r="R129" s="31"/>
      <c r="S129" s="31"/>
      <c r="V129" s="31"/>
      <c r="W129" s="31"/>
    </row>
    <row r="130" spans="3:23" ht="30" x14ac:dyDescent="0.25">
      <c r="C130" s="52" t="s">
        <v>53</v>
      </c>
      <c r="D130" s="25"/>
      <c r="E130" s="27" t="s">
        <v>34</v>
      </c>
      <c r="F130" s="25"/>
      <c r="G130" s="27" t="s">
        <v>35</v>
      </c>
      <c r="H130" s="25"/>
      <c r="I130" s="44"/>
      <c r="J130" s="31"/>
      <c r="K130" s="31"/>
      <c r="L130" s="31"/>
      <c r="M130" s="31"/>
      <c r="N130" s="31"/>
      <c r="O130" s="31"/>
      <c r="R130" s="31"/>
      <c r="S130" s="31"/>
      <c r="V130" s="31"/>
      <c r="W130" s="31"/>
    </row>
    <row r="131" spans="3:23" x14ac:dyDescent="0.25">
      <c r="C131" s="61"/>
      <c r="D131" s="25"/>
      <c r="E131" s="25"/>
      <c r="F131" s="25"/>
      <c r="G131" s="25"/>
      <c r="H131" s="25"/>
      <c r="I131" s="44"/>
      <c r="J131" s="31"/>
      <c r="K131" s="31"/>
      <c r="L131" s="31"/>
      <c r="M131" s="31"/>
      <c r="N131" s="31"/>
      <c r="O131" s="31"/>
      <c r="R131" s="31"/>
      <c r="S131" s="31"/>
      <c r="V131" s="31"/>
      <c r="W131" s="31"/>
    </row>
    <row r="132" spans="3:23" x14ac:dyDescent="0.25">
      <c r="C132" s="60">
        <v>43770</v>
      </c>
      <c r="D132" s="25"/>
      <c r="E132" s="20" t="s">
        <v>43</v>
      </c>
      <c r="F132" s="25"/>
      <c r="G132" s="26">
        <f>SUM(G54:M54)</f>
        <v>1077000</v>
      </c>
      <c r="H132" s="25"/>
      <c r="I132" s="44"/>
      <c r="J132" s="31"/>
      <c r="K132" s="31"/>
      <c r="L132" s="31"/>
      <c r="M132" s="31"/>
      <c r="N132" s="31"/>
      <c r="O132" s="31"/>
      <c r="R132" s="31"/>
      <c r="S132" s="31"/>
      <c r="V132" s="31"/>
      <c r="W132" s="31"/>
    </row>
    <row r="133" spans="3:23" ht="30" x14ac:dyDescent="0.25">
      <c r="C133" s="52" t="s">
        <v>53</v>
      </c>
      <c r="D133" s="25"/>
      <c r="E133" s="27" t="s">
        <v>34</v>
      </c>
      <c r="F133" s="25"/>
      <c r="G133" s="27" t="s">
        <v>35</v>
      </c>
      <c r="H133" s="25"/>
      <c r="I133" s="44"/>
      <c r="J133" s="31"/>
      <c r="K133" s="31"/>
      <c r="L133" s="31"/>
      <c r="M133" s="31"/>
      <c r="N133" s="31"/>
      <c r="O133" s="31"/>
      <c r="R133" s="31"/>
      <c r="S133" s="31"/>
      <c r="V133" s="31"/>
      <c r="W133" s="31"/>
    </row>
    <row r="134" spans="3:23" x14ac:dyDescent="0.25">
      <c r="C134" s="61"/>
      <c r="D134" s="25"/>
      <c r="E134" s="25"/>
      <c r="F134" s="25"/>
      <c r="G134" s="25"/>
      <c r="H134" s="25"/>
      <c r="I134" s="44"/>
      <c r="J134" s="31"/>
      <c r="K134" s="31"/>
      <c r="L134" s="31"/>
      <c r="M134" s="31"/>
      <c r="N134" s="31"/>
      <c r="O134" s="31"/>
      <c r="R134" s="31"/>
      <c r="S134" s="31"/>
      <c r="V134" s="31"/>
      <c r="W134" s="31"/>
    </row>
    <row r="135" spans="3:23" x14ac:dyDescent="0.25">
      <c r="C135" s="60">
        <v>43739</v>
      </c>
      <c r="D135" s="25"/>
      <c r="E135" s="20" t="s">
        <v>43</v>
      </c>
      <c r="F135" s="25"/>
      <c r="G135" s="26">
        <f>SUM(G57:M57)</f>
        <v>1363450.22</v>
      </c>
      <c r="H135" s="25"/>
      <c r="I135" s="44"/>
      <c r="J135" s="31"/>
      <c r="K135" s="31"/>
      <c r="L135" s="31"/>
      <c r="M135" s="31"/>
      <c r="N135" s="31"/>
      <c r="O135" s="31"/>
      <c r="R135" s="31"/>
      <c r="S135" s="31"/>
      <c r="V135" s="31"/>
      <c r="W135" s="31"/>
    </row>
    <row r="136" spans="3:23" ht="30" x14ac:dyDescent="0.25">
      <c r="C136" s="52" t="s">
        <v>53</v>
      </c>
      <c r="D136" s="25"/>
      <c r="E136" s="27" t="s">
        <v>34</v>
      </c>
      <c r="F136" s="25"/>
      <c r="G136" s="27" t="s">
        <v>35</v>
      </c>
      <c r="H136" s="25"/>
      <c r="I136" s="44"/>
      <c r="J136" s="31"/>
      <c r="K136" s="31"/>
      <c r="L136" s="31"/>
      <c r="M136" s="31"/>
      <c r="N136" s="31"/>
      <c r="O136" s="31"/>
      <c r="R136" s="31"/>
      <c r="S136" s="31"/>
      <c r="V136" s="31"/>
      <c r="W136" s="31"/>
    </row>
    <row r="137" spans="3:23" x14ac:dyDescent="0.25">
      <c r="C137" s="61"/>
      <c r="D137" s="25"/>
      <c r="E137" s="25"/>
      <c r="F137" s="25"/>
      <c r="G137" s="25"/>
      <c r="H137" s="25"/>
      <c r="I137" s="44"/>
      <c r="J137" s="31"/>
      <c r="K137" s="31"/>
      <c r="L137" s="31"/>
      <c r="M137" s="31"/>
      <c r="N137" s="31"/>
      <c r="O137" s="31"/>
      <c r="R137" s="31"/>
      <c r="S137" s="31"/>
      <c r="V137" s="31"/>
      <c r="W137" s="31"/>
    </row>
    <row r="138" spans="3:23" x14ac:dyDescent="0.25">
      <c r="C138" s="60">
        <v>43709</v>
      </c>
      <c r="D138" s="25"/>
      <c r="E138" s="20" t="s">
        <v>43</v>
      </c>
      <c r="F138" s="25"/>
      <c r="G138" s="26">
        <f>SUM(G60:M60)</f>
        <v>1154137.78</v>
      </c>
      <c r="H138" s="25"/>
      <c r="I138" s="44"/>
      <c r="J138" s="31"/>
      <c r="K138" s="31"/>
      <c r="L138" s="31"/>
      <c r="M138" s="31"/>
      <c r="N138" s="31"/>
      <c r="O138" s="31"/>
      <c r="R138" s="31"/>
      <c r="S138" s="31"/>
      <c r="V138" s="31"/>
      <c r="W138" s="31"/>
    </row>
    <row r="139" spans="3:23" ht="30" x14ac:dyDescent="0.25">
      <c r="C139" s="52" t="s">
        <v>53</v>
      </c>
      <c r="D139" s="25"/>
      <c r="E139" s="27" t="s">
        <v>34</v>
      </c>
      <c r="F139" s="25"/>
      <c r="G139" s="27" t="s">
        <v>35</v>
      </c>
      <c r="H139" s="25"/>
      <c r="I139" s="44"/>
      <c r="J139" s="31"/>
      <c r="K139" s="31"/>
      <c r="L139" s="31"/>
      <c r="M139" s="31"/>
      <c r="N139" s="31"/>
      <c r="O139" s="31"/>
      <c r="R139" s="31"/>
      <c r="S139" s="31"/>
      <c r="V139" s="31"/>
      <c r="W139" s="31"/>
    </row>
    <row r="140" spans="3:23" x14ac:dyDescent="0.25">
      <c r="C140" s="61"/>
      <c r="D140" s="25"/>
      <c r="E140" s="25"/>
      <c r="F140" s="25"/>
      <c r="G140" s="25"/>
      <c r="H140" s="25"/>
      <c r="I140" s="44"/>
      <c r="J140" s="31"/>
      <c r="K140" s="31"/>
      <c r="L140" s="31"/>
      <c r="M140" s="31"/>
      <c r="N140" s="31"/>
      <c r="O140" s="31"/>
      <c r="R140" s="31"/>
      <c r="S140" s="31"/>
      <c r="V140" s="31"/>
      <c r="W140" s="31"/>
    </row>
    <row r="141" spans="3:23" x14ac:dyDescent="0.25">
      <c r="C141" s="60">
        <v>43678</v>
      </c>
      <c r="D141" s="25"/>
      <c r="E141" s="20" t="s">
        <v>43</v>
      </c>
      <c r="F141" s="25"/>
      <c r="G141" s="26">
        <f>SUM(G63:M63)</f>
        <v>1026816.3899999999</v>
      </c>
      <c r="H141" s="25"/>
      <c r="I141" s="44"/>
      <c r="J141" s="31"/>
      <c r="K141" s="31"/>
      <c r="L141" s="31"/>
      <c r="M141" s="31"/>
      <c r="N141" s="31"/>
      <c r="O141" s="31"/>
      <c r="R141" s="31"/>
      <c r="S141" s="31"/>
      <c r="V141" s="31"/>
      <c r="W141" s="31"/>
    </row>
    <row r="142" spans="3:23" ht="30" x14ac:dyDescent="0.25">
      <c r="C142" s="52" t="s">
        <v>53</v>
      </c>
      <c r="D142" s="25"/>
      <c r="E142" s="27" t="s">
        <v>34</v>
      </c>
      <c r="F142" s="25"/>
      <c r="G142" s="27" t="s">
        <v>35</v>
      </c>
      <c r="H142" s="25"/>
      <c r="I142" s="44"/>
      <c r="J142" s="31"/>
      <c r="K142" s="31"/>
      <c r="L142" s="31"/>
      <c r="M142" s="31"/>
      <c r="N142" s="31"/>
      <c r="O142" s="31"/>
      <c r="R142" s="31"/>
      <c r="S142" s="31"/>
      <c r="V142" s="31"/>
      <c r="W142" s="31"/>
    </row>
    <row r="143" spans="3:23" x14ac:dyDescent="0.25">
      <c r="C143" s="61"/>
      <c r="D143" s="25"/>
      <c r="E143" s="25"/>
      <c r="F143" s="25"/>
      <c r="G143" s="25"/>
      <c r="H143" s="25"/>
      <c r="I143" s="44"/>
      <c r="J143" s="31"/>
      <c r="K143" s="31"/>
      <c r="L143" s="31"/>
      <c r="M143" s="31"/>
      <c r="N143" s="31"/>
      <c r="O143" s="31"/>
      <c r="R143" s="31"/>
      <c r="S143" s="31"/>
      <c r="V143" s="31"/>
      <c r="W143" s="31"/>
    </row>
    <row r="144" spans="3:23" x14ac:dyDescent="0.25">
      <c r="C144" s="60">
        <v>43647</v>
      </c>
      <c r="D144" s="25"/>
      <c r="E144" s="20" t="s">
        <v>43</v>
      </c>
      <c r="F144" s="25"/>
      <c r="G144" s="26">
        <f>SUM(G66:M66)</f>
        <v>998333.7699999999</v>
      </c>
      <c r="H144" s="25"/>
      <c r="I144" s="44"/>
      <c r="J144" s="31"/>
      <c r="K144" s="31"/>
      <c r="L144" s="31"/>
      <c r="M144" s="31"/>
      <c r="N144" s="31"/>
      <c r="O144" s="31"/>
      <c r="R144" s="31"/>
      <c r="S144" s="31"/>
      <c r="V144" s="31"/>
      <c r="W144" s="31"/>
    </row>
    <row r="145" spans="1:23" ht="30" x14ac:dyDescent="0.25">
      <c r="C145" s="52" t="s">
        <v>53</v>
      </c>
      <c r="D145" s="25"/>
      <c r="E145" s="27" t="s">
        <v>34</v>
      </c>
      <c r="F145" s="25"/>
      <c r="G145" s="27" t="s">
        <v>35</v>
      </c>
      <c r="H145" s="25"/>
      <c r="I145" s="44"/>
      <c r="J145" s="31"/>
      <c r="K145" s="31"/>
      <c r="L145" s="31"/>
      <c r="M145" s="31"/>
      <c r="N145" s="31"/>
      <c r="O145" s="31"/>
      <c r="R145" s="31"/>
      <c r="S145" s="31"/>
      <c r="V145" s="31"/>
      <c r="W145" s="31"/>
    </row>
    <row r="146" spans="1:23" x14ac:dyDescent="0.25">
      <c r="C146" s="61"/>
      <c r="D146" s="25"/>
      <c r="E146" s="25"/>
      <c r="F146" s="25"/>
      <c r="G146" s="25"/>
      <c r="H146" s="25"/>
      <c r="I146" s="44"/>
      <c r="J146" s="31"/>
      <c r="K146" s="31"/>
      <c r="L146" s="31"/>
      <c r="M146" s="31"/>
      <c r="N146" s="31"/>
      <c r="O146" s="31"/>
      <c r="R146" s="31"/>
      <c r="S146" s="31"/>
      <c r="V146" s="31"/>
      <c r="W146" s="31"/>
    </row>
    <row r="147" spans="1:23" x14ac:dyDescent="0.25">
      <c r="C147" s="60">
        <v>43617</v>
      </c>
      <c r="D147" s="25"/>
      <c r="E147" s="20" t="s">
        <v>43</v>
      </c>
      <c r="F147" s="25"/>
      <c r="G147" s="26">
        <f>SUM(G69:M69)</f>
        <v>971091</v>
      </c>
      <c r="H147" s="25"/>
      <c r="I147" s="44"/>
      <c r="J147" s="31"/>
      <c r="K147" s="31"/>
      <c r="L147" s="31"/>
      <c r="M147" s="31"/>
      <c r="N147" s="31"/>
      <c r="O147" s="31"/>
      <c r="R147" s="31"/>
      <c r="S147" s="31"/>
      <c r="V147" s="31"/>
      <c r="W147" s="31"/>
    </row>
    <row r="148" spans="1:23" ht="30" x14ac:dyDescent="0.25">
      <c r="C148" s="52" t="s">
        <v>53</v>
      </c>
      <c r="D148" s="25"/>
      <c r="E148" s="27" t="s">
        <v>34</v>
      </c>
      <c r="F148" s="25"/>
      <c r="G148" s="27" t="s">
        <v>35</v>
      </c>
      <c r="H148" s="25"/>
      <c r="I148" s="44"/>
      <c r="J148" s="31"/>
      <c r="K148" s="31"/>
      <c r="L148" s="31"/>
      <c r="M148" s="31"/>
      <c r="N148" s="31"/>
      <c r="O148" s="31"/>
      <c r="R148" s="31"/>
      <c r="S148" s="31"/>
      <c r="V148" s="31"/>
      <c r="W148" s="31"/>
    </row>
    <row r="149" spans="1:23" x14ac:dyDescent="0.25">
      <c r="C149" s="61"/>
      <c r="D149" s="25"/>
      <c r="E149" s="25"/>
      <c r="F149" s="25"/>
      <c r="G149" s="25"/>
      <c r="H149" s="25"/>
      <c r="I149" s="44"/>
      <c r="J149" s="31"/>
      <c r="K149" s="31"/>
      <c r="L149" s="31"/>
      <c r="M149" s="31"/>
      <c r="N149" s="31"/>
      <c r="O149" s="31"/>
      <c r="R149" s="31"/>
      <c r="S149" s="31"/>
      <c r="V149" s="31"/>
      <c r="W149" s="31"/>
    </row>
    <row r="150" spans="1:23" x14ac:dyDescent="0.25">
      <c r="C150" s="60">
        <v>43586</v>
      </c>
      <c r="D150" s="25"/>
      <c r="E150" s="20" t="s">
        <v>43</v>
      </c>
      <c r="F150" s="25"/>
      <c r="G150" s="26">
        <f>SUM(G72:M72)</f>
        <v>917701.91</v>
      </c>
      <c r="H150" s="25"/>
      <c r="I150" s="44"/>
      <c r="J150" s="31"/>
      <c r="K150" s="31"/>
      <c r="L150" s="31"/>
      <c r="M150" s="31"/>
      <c r="N150" s="31"/>
      <c r="O150" s="31"/>
      <c r="R150" s="31"/>
      <c r="S150" s="31"/>
      <c r="V150" s="31"/>
      <c r="W150" s="31"/>
    </row>
    <row r="151" spans="1:23" ht="30" x14ac:dyDescent="0.25">
      <c r="C151" s="52" t="s">
        <v>53</v>
      </c>
      <c r="D151" s="25"/>
      <c r="E151" s="27" t="s">
        <v>34</v>
      </c>
      <c r="F151" s="25"/>
      <c r="G151" s="27" t="s">
        <v>35</v>
      </c>
      <c r="H151" s="25"/>
      <c r="I151" s="44"/>
      <c r="J151" s="31"/>
      <c r="K151" s="31"/>
      <c r="L151" s="31"/>
      <c r="M151" s="31"/>
      <c r="N151" s="31"/>
      <c r="O151" s="31"/>
      <c r="R151" s="31"/>
      <c r="S151" s="31"/>
      <c r="V151" s="31"/>
      <c r="W151" s="31"/>
    </row>
    <row r="152" spans="1:23" x14ac:dyDescent="0.25">
      <c r="C152" s="61"/>
      <c r="I152" s="31"/>
      <c r="J152" s="31"/>
      <c r="K152" s="31"/>
      <c r="L152" s="31"/>
      <c r="M152" s="31"/>
      <c r="N152" s="31"/>
      <c r="O152" s="31"/>
      <c r="R152" s="31"/>
      <c r="S152" s="31"/>
      <c r="V152" s="31"/>
      <c r="W152" s="31"/>
    </row>
    <row r="153" spans="1:23" x14ac:dyDescent="0.25">
      <c r="C153" s="60">
        <v>43556</v>
      </c>
      <c r="D153" s="25"/>
      <c r="E153" s="20" t="s">
        <v>43</v>
      </c>
      <c r="F153" s="25"/>
      <c r="G153" s="26">
        <f>SUM(G75:M75)</f>
        <v>1031427</v>
      </c>
      <c r="H153" s="25"/>
      <c r="I153" s="44"/>
      <c r="J153" s="31"/>
      <c r="K153" s="31"/>
      <c r="L153" s="31"/>
      <c r="M153" s="31"/>
      <c r="N153" s="31"/>
      <c r="O153" s="31"/>
      <c r="R153" s="31"/>
      <c r="S153" s="31"/>
      <c r="V153" s="31"/>
      <c r="W153" s="31"/>
    </row>
    <row r="154" spans="1:23" ht="30" x14ac:dyDescent="0.25">
      <c r="C154" s="52" t="s">
        <v>53</v>
      </c>
      <c r="D154" s="25"/>
      <c r="E154" s="27" t="s">
        <v>34</v>
      </c>
      <c r="F154" s="25"/>
      <c r="G154" s="27" t="s">
        <v>35</v>
      </c>
      <c r="H154" s="25"/>
      <c r="I154" s="44"/>
      <c r="J154" s="31"/>
      <c r="K154" s="31"/>
      <c r="L154" s="31"/>
      <c r="M154" s="31"/>
      <c r="N154" s="31"/>
      <c r="O154" s="31"/>
      <c r="R154" s="31"/>
      <c r="S154" s="31"/>
      <c r="V154" s="31"/>
      <c r="W154" s="31"/>
    </row>
    <row r="155" spans="1:23" x14ac:dyDescent="0.25">
      <c r="C155" s="61"/>
      <c r="D155" s="25"/>
      <c r="E155" s="25"/>
      <c r="F155" s="25"/>
      <c r="G155" s="25"/>
      <c r="H155" s="25"/>
      <c r="I155" s="44"/>
      <c r="J155" s="31"/>
      <c r="K155" s="31"/>
      <c r="L155" s="31"/>
      <c r="M155" s="31"/>
      <c r="N155" s="31"/>
      <c r="O155" s="31"/>
      <c r="R155" s="31"/>
      <c r="S155" s="31"/>
      <c r="V155" s="31"/>
      <c r="W155" s="31"/>
    </row>
    <row r="156" spans="1:23" x14ac:dyDescent="0.25">
      <c r="C156" s="60">
        <v>43525</v>
      </c>
      <c r="D156" s="25"/>
      <c r="E156" s="20" t="s">
        <v>43</v>
      </c>
      <c r="F156" s="25"/>
      <c r="G156" s="26">
        <f>SUM(G78:M78)</f>
        <v>1121546</v>
      </c>
      <c r="H156" s="25"/>
      <c r="I156" s="44"/>
      <c r="J156" s="31"/>
      <c r="K156" s="31"/>
      <c r="L156" s="31"/>
      <c r="M156" s="31"/>
      <c r="N156" s="31"/>
      <c r="O156" s="31"/>
      <c r="R156" s="31"/>
      <c r="S156" s="31"/>
      <c r="V156" s="31"/>
      <c r="W156" s="31"/>
    </row>
    <row r="157" spans="1:23" ht="30" x14ac:dyDescent="0.25">
      <c r="C157" s="52" t="s">
        <v>53</v>
      </c>
      <c r="D157" s="25"/>
      <c r="E157" s="27" t="s">
        <v>34</v>
      </c>
      <c r="F157" s="25"/>
      <c r="G157" s="27" t="s">
        <v>35</v>
      </c>
      <c r="H157" s="25"/>
      <c r="I157" s="44"/>
      <c r="J157" s="31"/>
      <c r="K157" s="31"/>
      <c r="L157" s="31"/>
      <c r="M157" s="31"/>
      <c r="N157" s="31"/>
      <c r="O157" s="31"/>
      <c r="R157" s="31"/>
      <c r="S157" s="31"/>
      <c r="V157" s="31"/>
      <c r="W157" s="31"/>
    </row>
    <row r="158" spans="1:23" x14ac:dyDescent="0.25">
      <c r="C158" s="52"/>
      <c r="D158" s="25"/>
      <c r="E158" s="25"/>
      <c r="F158" s="25"/>
      <c r="G158" s="25"/>
      <c r="H158" s="25"/>
      <c r="I158" s="44"/>
      <c r="J158" s="31"/>
      <c r="K158" s="31"/>
      <c r="L158" s="31"/>
      <c r="M158" s="31"/>
      <c r="N158" s="31"/>
      <c r="O158" s="31"/>
      <c r="R158" s="31"/>
      <c r="S158" s="31"/>
      <c r="V158" s="31"/>
      <c r="W158" s="31"/>
    </row>
    <row r="159" spans="1:23" x14ac:dyDescent="0.25">
      <c r="A159" s="33"/>
      <c r="B159" s="33"/>
      <c r="C159" s="33"/>
      <c r="D159" s="33"/>
      <c r="E159" s="33"/>
      <c r="F159" s="33"/>
      <c r="G159" s="33"/>
      <c r="H159" s="33"/>
      <c r="I159" s="33"/>
      <c r="J159" s="31"/>
      <c r="K159" s="31"/>
      <c r="L159" s="31"/>
      <c r="M159" s="31"/>
      <c r="N159" s="31"/>
      <c r="O159" s="31"/>
      <c r="R159" s="31"/>
      <c r="S159" s="31"/>
      <c r="V159" s="31"/>
      <c r="W159" s="31"/>
    </row>
    <row r="160" spans="1:23" ht="18.75" x14ac:dyDescent="0.3">
      <c r="A160" s="33"/>
      <c r="B160" s="46" t="s">
        <v>36</v>
      </c>
      <c r="C160" s="33"/>
      <c r="D160" s="33"/>
      <c r="E160" s="33"/>
      <c r="F160" s="33"/>
      <c r="G160" s="33"/>
      <c r="H160" s="33"/>
      <c r="I160" s="33"/>
      <c r="J160" s="31"/>
      <c r="K160" s="31"/>
      <c r="L160" s="31"/>
      <c r="M160" s="31"/>
      <c r="N160" s="31"/>
      <c r="O160" s="31"/>
      <c r="R160" s="31"/>
      <c r="S160" s="31"/>
      <c r="V160" s="31"/>
      <c r="W160" s="31"/>
    </row>
    <row r="161" spans="1:49" x14ac:dyDescent="0.25">
      <c r="A161" s="33"/>
      <c r="B161" s="33"/>
      <c r="C161" s="33"/>
      <c r="D161" s="33"/>
      <c r="E161" s="33"/>
      <c r="F161" s="33"/>
      <c r="G161" s="33"/>
      <c r="H161" s="33"/>
      <c r="I161" s="33"/>
      <c r="J161" s="31"/>
      <c r="K161" s="31"/>
      <c r="L161" s="31"/>
      <c r="M161" s="31"/>
      <c r="N161" s="31"/>
      <c r="O161" s="31"/>
      <c r="R161" s="31"/>
      <c r="S161" s="31"/>
      <c r="V161" s="31"/>
      <c r="W161" s="31"/>
    </row>
    <row r="162" spans="1:49" x14ac:dyDescent="0.25">
      <c r="A162" s="33"/>
      <c r="B162" s="33"/>
      <c r="C162" s="33" t="s">
        <v>37</v>
      </c>
      <c r="D162" s="33"/>
      <c r="E162" s="33"/>
      <c r="F162" s="33"/>
      <c r="G162" s="33"/>
      <c r="H162" s="33"/>
      <c r="I162" s="33" t="s">
        <v>45</v>
      </c>
      <c r="J162" s="31"/>
      <c r="K162" s="31"/>
      <c r="L162" s="31"/>
      <c r="M162" s="31"/>
      <c r="N162" s="31"/>
      <c r="O162" s="31"/>
      <c r="R162" s="31"/>
      <c r="S162" s="31"/>
      <c r="V162" s="31"/>
      <c r="W162" s="31"/>
    </row>
    <row r="163" spans="1:49" x14ac:dyDescent="0.25">
      <c r="A163" s="33"/>
      <c r="B163" s="33"/>
      <c r="C163" s="33"/>
      <c r="D163" s="33"/>
      <c r="E163" s="33"/>
      <c r="F163" s="33"/>
      <c r="G163" s="33"/>
      <c r="H163" s="33"/>
      <c r="I163" s="33"/>
      <c r="J163" s="31"/>
      <c r="K163" s="31"/>
      <c r="L163" s="31"/>
      <c r="M163" s="31"/>
      <c r="N163" s="31"/>
      <c r="O163" s="31"/>
      <c r="R163" s="31"/>
      <c r="S163" s="31"/>
      <c r="V163" s="31"/>
      <c r="W163" s="31"/>
    </row>
    <row r="164" spans="1:49" x14ac:dyDescent="0.25"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</row>
    <row r="165" spans="1:49" x14ac:dyDescent="0.25">
      <c r="C165" s="24" t="s">
        <v>8</v>
      </c>
      <c r="D165" s="25"/>
      <c r="E165" s="26">
        <v>1756384.8900000004</v>
      </c>
      <c r="F165" s="25"/>
      <c r="G165" s="24" t="s">
        <v>50</v>
      </c>
      <c r="H165" s="25"/>
      <c r="I165" s="26">
        <v>1756384.8900000004</v>
      </c>
      <c r="J165" s="25"/>
      <c r="K165" s="24" t="s">
        <v>49</v>
      </c>
      <c r="L165" s="25"/>
      <c r="M165" s="26">
        <v>1559823.84</v>
      </c>
      <c r="N165" s="25"/>
      <c r="O165" s="24" t="s">
        <v>48</v>
      </c>
      <c r="P165" s="25"/>
      <c r="Q165" s="26">
        <v>1683825</v>
      </c>
      <c r="R165" s="25"/>
      <c r="S165" s="24" t="s">
        <v>47</v>
      </c>
      <c r="T165" s="25"/>
      <c r="U165" s="26">
        <v>2369155</v>
      </c>
      <c r="V165" s="25"/>
      <c r="W165" s="24" t="s">
        <v>46</v>
      </c>
      <c r="X165" s="25"/>
      <c r="Y165" s="26">
        <v>2560611.3099999996</v>
      </c>
      <c r="Z165" s="25"/>
      <c r="AA165" s="24" t="s">
        <v>13</v>
      </c>
      <c r="AB165" s="25"/>
      <c r="AC165" s="26">
        <v>1872789.6199999996</v>
      </c>
      <c r="AD165" s="25"/>
      <c r="AE165" s="24" t="s">
        <v>12</v>
      </c>
      <c r="AF165" s="25"/>
      <c r="AG165" s="26">
        <v>2061260</v>
      </c>
      <c r="AH165" s="25"/>
      <c r="AI165" s="24" t="s">
        <v>11</v>
      </c>
      <c r="AJ165" s="25"/>
      <c r="AK165" s="26">
        <v>1817720</v>
      </c>
      <c r="AL165" s="25"/>
      <c r="AM165" s="24" t="s">
        <v>2</v>
      </c>
      <c r="AN165" s="25"/>
      <c r="AO165" s="26">
        <v>1544032</v>
      </c>
      <c r="AP165" s="25"/>
      <c r="AQ165" s="24" t="s">
        <v>10</v>
      </c>
      <c r="AR165" s="25"/>
      <c r="AS165" s="26">
        <v>1808415</v>
      </c>
      <c r="AT165" s="25"/>
      <c r="AU165" s="24" t="s">
        <v>9</v>
      </c>
      <c r="AV165" s="25"/>
      <c r="AW165" s="26">
        <v>1415674</v>
      </c>
    </row>
    <row r="166" spans="1:49" x14ac:dyDescent="0.25">
      <c r="C166" s="55">
        <v>2021</v>
      </c>
      <c r="D166" s="25"/>
      <c r="E166" s="27" t="s">
        <v>38</v>
      </c>
      <c r="F166" s="25"/>
      <c r="G166" s="55">
        <v>2021</v>
      </c>
      <c r="H166" s="25"/>
      <c r="I166" s="27" t="s">
        <v>38</v>
      </c>
      <c r="J166" s="25"/>
      <c r="K166" s="55">
        <v>2020</v>
      </c>
      <c r="L166" s="25"/>
      <c r="M166" s="27" t="s">
        <v>38</v>
      </c>
      <c r="N166" s="25"/>
      <c r="O166" s="55">
        <v>2020</v>
      </c>
      <c r="P166" s="25"/>
      <c r="Q166" s="27" t="s">
        <v>38</v>
      </c>
      <c r="R166" s="25"/>
      <c r="S166" s="55">
        <v>2020</v>
      </c>
      <c r="T166" s="25"/>
      <c r="U166" s="27" t="s">
        <v>38</v>
      </c>
      <c r="V166" s="25"/>
      <c r="W166" s="55">
        <v>2020</v>
      </c>
      <c r="X166" s="25"/>
      <c r="Y166" s="27" t="s">
        <v>38</v>
      </c>
      <c r="Z166" s="25"/>
      <c r="AA166" s="55">
        <v>2020</v>
      </c>
      <c r="AB166" s="25"/>
      <c r="AC166" s="27" t="s">
        <v>38</v>
      </c>
      <c r="AD166" s="25"/>
      <c r="AE166" s="55">
        <v>2020</v>
      </c>
      <c r="AF166" s="25"/>
      <c r="AG166" s="27" t="s">
        <v>38</v>
      </c>
      <c r="AH166" s="25"/>
      <c r="AI166" s="55">
        <v>2020</v>
      </c>
      <c r="AJ166" s="25"/>
      <c r="AK166" s="27" t="s">
        <v>38</v>
      </c>
      <c r="AL166" s="25"/>
      <c r="AM166" s="55">
        <v>2020</v>
      </c>
      <c r="AN166" s="25"/>
      <c r="AO166" s="27" t="s">
        <v>38</v>
      </c>
      <c r="AP166" s="25"/>
      <c r="AQ166" s="55">
        <v>2020</v>
      </c>
      <c r="AR166" s="25"/>
      <c r="AS166" s="27" t="s">
        <v>38</v>
      </c>
      <c r="AT166" s="25"/>
      <c r="AU166" s="55">
        <v>2020</v>
      </c>
      <c r="AV166" s="25"/>
      <c r="AW166" s="27" t="s">
        <v>38</v>
      </c>
    </row>
    <row r="167" spans="1:49" x14ac:dyDescent="0.25"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</row>
    <row r="168" spans="1:49" x14ac:dyDescent="0.25"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</row>
    <row r="169" spans="1:49" x14ac:dyDescent="0.25">
      <c r="C169" s="24" t="str">
        <f>C165</f>
        <v>February</v>
      </c>
      <c r="D169" s="25"/>
      <c r="E169" s="26">
        <v>1863923.3</v>
      </c>
      <c r="F169" s="25"/>
      <c r="G169" s="24" t="str">
        <f>G165</f>
        <v>January</v>
      </c>
      <c r="H169" s="25"/>
      <c r="I169" s="26">
        <v>1863923.3</v>
      </c>
      <c r="J169" s="25"/>
      <c r="K169" s="24" t="s">
        <v>49</v>
      </c>
      <c r="L169" s="25"/>
      <c r="M169" s="26">
        <v>1662158.9200000002</v>
      </c>
      <c r="N169" s="25"/>
      <c r="O169" s="24" t="s">
        <v>48</v>
      </c>
      <c r="P169" s="25"/>
      <c r="Q169" s="26">
        <v>2086932</v>
      </c>
      <c r="R169" s="25"/>
      <c r="S169" s="24" t="s">
        <v>47</v>
      </c>
      <c r="T169" s="25"/>
      <c r="U169" s="26">
        <v>2095503</v>
      </c>
      <c r="V169" s="25"/>
      <c r="W169" s="24" t="s">
        <v>46</v>
      </c>
      <c r="X169" s="25"/>
      <c r="Y169" s="26">
        <v>2004677</v>
      </c>
      <c r="Z169" s="25"/>
      <c r="AA169" s="24" t="s">
        <v>13</v>
      </c>
      <c r="AB169" s="25"/>
      <c r="AC169" s="26">
        <v>1999560.8599999999</v>
      </c>
      <c r="AD169" s="25"/>
      <c r="AE169" s="24" t="s">
        <v>12</v>
      </c>
      <c r="AF169" s="25"/>
      <c r="AG169" s="26">
        <v>1755613.4699999997</v>
      </c>
      <c r="AH169" s="25"/>
      <c r="AI169" s="24" t="s">
        <v>11</v>
      </c>
      <c r="AJ169" s="25"/>
      <c r="AK169" s="26">
        <v>1622684</v>
      </c>
      <c r="AL169" s="25"/>
      <c r="AM169" s="24" t="s">
        <v>2</v>
      </c>
      <c r="AN169" s="25"/>
      <c r="AO169" s="26">
        <v>1931489</v>
      </c>
      <c r="AP169" s="25"/>
      <c r="AQ169" s="24" t="s">
        <v>10</v>
      </c>
      <c r="AR169" s="25"/>
      <c r="AS169" s="26">
        <v>1473400.21</v>
      </c>
      <c r="AT169" s="25"/>
      <c r="AU169" s="24" t="s">
        <v>9</v>
      </c>
      <c r="AV169" s="25"/>
      <c r="AW169" s="26">
        <v>1681930</v>
      </c>
    </row>
    <row r="170" spans="1:49" x14ac:dyDescent="0.25">
      <c r="C170" s="57">
        <v>2020</v>
      </c>
      <c r="D170" s="25"/>
      <c r="E170" s="27" t="s">
        <v>38</v>
      </c>
      <c r="F170" s="25"/>
      <c r="G170" s="57">
        <v>2020</v>
      </c>
      <c r="H170" s="25"/>
      <c r="I170" s="27" t="s">
        <v>38</v>
      </c>
      <c r="J170" s="25"/>
      <c r="K170" s="57">
        <v>2019</v>
      </c>
      <c r="L170" s="25"/>
      <c r="M170" s="27" t="s">
        <v>38</v>
      </c>
      <c r="N170" s="25"/>
      <c r="O170" s="57">
        <v>2019</v>
      </c>
      <c r="P170" s="25"/>
      <c r="Q170" s="27" t="s">
        <v>38</v>
      </c>
      <c r="R170" s="25"/>
      <c r="S170" s="57">
        <v>2019</v>
      </c>
      <c r="T170" s="25"/>
      <c r="U170" s="27" t="s">
        <v>38</v>
      </c>
      <c r="V170" s="25"/>
      <c r="W170" s="57">
        <v>2019</v>
      </c>
      <c r="X170" s="25"/>
      <c r="Y170" s="27" t="s">
        <v>38</v>
      </c>
      <c r="Z170" s="25"/>
      <c r="AA170" s="57">
        <v>2019</v>
      </c>
      <c r="AB170" s="25"/>
      <c r="AC170" s="27" t="s">
        <v>38</v>
      </c>
      <c r="AD170" s="25"/>
      <c r="AE170" s="57">
        <v>2019</v>
      </c>
      <c r="AF170" s="25"/>
      <c r="AG170" s="27" t="s">
        <v>38</v>
      </c>
      <c r="AH170" s="25"/>
      <c r="AI170" s="57">
        <v>2019</v>
      </c>
      <c r="AJ170" s="25"/>
      <c r="AK170" s="27" t="s">
        <v>38</v>
      </c>
      <c r="AL170" s="25"/>
      <c r="AM170" s="57">
        <v>2019</v>
      </c>
      <c r="AN170" s="25"/>
      <c r="AO170" s="27" t="s">
        <v>38</v>
      </c>
      <c r="AP170" s="25"/>
      <c r="AQ170" s="57">
        <v>2019</v>
      </c>
      <c r="AR170" s="25"/>
      <c r="AS170" s="27" t="s">
        <v>38</v>
      </c>
      <c r="AT170" s="25"/>
      <c r="AU170" s="56">
        <v>2019</v>
      </c>
      <c r="AV170" s="25"/>
      <c r="AW170" s="27" t="s">
        <v>38</v>
      </c>
    </row>
    <row r="171" spans="1:49" x14ac:dyDescent="0.25"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</row>
    <row r="172" spans="1:49" x14ac:dyDescent="0.25">
      <c r="A172" s="31"/>
      <c r="B172" s="31"/>
      <c r="C172" s="44"/>
      <c r="D172" s="44"/>
      <c r="E172" s="44"/>
      <c r="F172" s="44"/>
      <c r="G172" s="44"/>
      <c r="H172" s="44"/>
      <c r="I172" s="44"/>
      <c r="J172" s="44"/>
      <c r="K172" s="31"/>
      <c r="L172" s="44"/>
      <c r="M172" s="31"/>
      <c r="N172" s="31"/>
      <c r="O172" s="31"/>
      <c r="R172" s="31"/>
      <c r="S172" s="31"/>
      <c r="V172" s="31"/>
      <c r="W172" s="31"/>
    </row>
    <row r="173" spans="1:49" x14ac:dyDescent="0.25">
      <c r="A173" s="31"/>
      <c r="B173" s="31"/>
      <c r="C173" s="44"/>
      <c r="D173" s="44"/>
      <c r="E173" s="44"/>
      <c r="F173" s="44"/>
      <c r="G173" s="44"/>
      <c r="H173" s="44"/>
      <c r="I173" s="44"/>
      <c r="J173" s="44"/>
      <c r="K173" s="31"/>
      <c r="L173" s="44"/>
      <c r="M173" s="31"/>
      <c r="N173" s="31"/>
      <c r="O173" s="31"/>
      <c r="R173" s="31"/>
      <c r="S173" s="31"/>
      <c r="V173" s="31"/>
      <c r="W173" s="31"/>
    </row>
    <row r="174" spans="1:49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R174" s="31"/>
      <c r="S174" s="31"/>
      <c r="V174" s="31"/>
      <c r="W174" s="31"/>
    </row>
    <row r="175" spans="1:49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R175" s="31"/>
      <c r="S175" s="31"/>
      <c r="V175" s="31"/>
      <c r="W175" s="31"/>
    </row>
    <row r="176" spans="1:49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R176" s="31"/>
      <c r="S176" s="31"/>
      <c r="V176" s="31"/>
      <c r="W176" s="31"/>
    </row>
    <row r="177" spans="1:23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R177" s="31"/>
      <c r="S177" s="31"/>
      <c r="V177" s="31"/>
      <c r="W177" s="31"/>
    </row>
    <row r="178" spans="1:23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R178" s="31"/>
      <c r="S178" s="31"/>
      <c r="V178" s="31"/>
      <c r="W178" s="31"/>
    </row>
    <row r="179" spans="1:23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R179" s="31"/>
      <c r="S179" s="31"/>
      <c r="V179" s="31"/>
      <c r="W179" s="31"/>
    </row>
    <row r="180" spans="1:23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R180" s="31"/>
      <c r="S180" s="31"/>
      <c r="V180" s="31"/>
      <c r="W180" s="31"/>
    </row>
    <row r="181" spans="1:23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R181" s="31"/>
      <c r="S181" s="31"/>
      <c r="V181" s="31"/>
      <c r="W181" s="31"/>
    </row>
    <row r="182" spans="1:23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R182" s="31"/>
      <c r="S182" s="31"/>
      <c r="V182" s="31"/>
      <c r="W182" s="31"/>
    </row>
    <row r="183" spans="1:23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R183" s="31"/>
      <c r="S183" s="31"/>
      <c r="V183" s="31"/>
      <c r="W183" s="31"/>
    </row>
    <row r="184" spans="1:23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R184" s="31"/>
      <c r="S184" s="31"/>
      <c r="V184" s="31"/>
      <c r="W184" s="31"/>
    </row>
    <row r="185" spans="1:23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R185" s="31"/>
      <c r="S185" s="31"/>
      <c r="V185" s="31"/>
      <c r="W185" s="31"/>
    </row>
    <row r="186" spans="1:23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R186" s="31"/>
      <c r="S186" s="31"/>
      <c r="V186" s="31"/>
      <c r="W186" s="31"/>
    </row>
    <row r="187" spans="1:23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R187" s="31"/>
      <c r="S187" s="31"/>
      <c r="V187" s="31"/>
      <c r="W187" s="31"/>
    </row>
    <row r="188" spans="1:23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R188" s="31"/>
      <c r="S188" s="31"/>
      <c r="V188" s="31"/>
      <c r="W188" s="31"/>
    </row>
    <row r="189" spans="1:23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R189" s="31"/>
      <c r="S189" s="31"/>
      <c r="V189" s="31"/>
      <c r="W189" s="31"/>
    </row>
    <row r="190" spans="1:23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R190" s="31"/>
      <c r="S190" s="31"/>
      <c r="V190" s="31"/>
      <c r="W190" s="31"/>
    </row>
    <row r="191" spans="1:23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R191" s="31"/>
      <c r="S191" s="31"/>
      <c r="V191" s="31"/>
      <c r="W191" s="31"/>
    </row>
    <row r="192" spans="1:23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R192" s="31"/>
      <c r="S192" s="31"/>
      <c r="V192" s="31"/>
      <c r="W192" s="31"/>
    </row>
    <row r="193" spans="1:23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R193" s="31"/>
      <c r="S193" s="31"/>
      <c r="V193" s="31"/>
      <c r="W193" s="31"/>
    </row>
    <row r="194" spans="1:23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R194" s="31"/>
      <c r="S194" s="31"/>
      <c r="V194" s="31"/>
      <c r="W194" s="31"/>
    </row>
    <row r="195" spans="1:23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R195" s="31"/>
      <c r="S195" s="31"/>
      <c r="V195" s="31"/>
      <c r="W195" s="31"/>
    </row>
  </sheetData>
  <pageMargins left="0.7" right="0.7" top="0.75" bottom="0.75" header="0.3" footer="0.3"/>
  <pageSetup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6DEE7009C0443B6CA382E048008F7" ma:contentTypeVersion="5" ma:contentTypeDescription="Create a new document." ma:contentTypeScope="" ma:versionID="18eb5356aca3ea7cfa411bf14bbd32fc">
  <xsd:schema xmlns:xsd="http://www.w3.org/2001/XMLSchema" xmlns:xs="http://www.w3.org/2001/XMLSchema" xmlns:p="http://schemas.microsoft.com/office/2006/metadata/properties" xmlns:ns3="9028927b-6e15-4cce-a235-3a11c751a91d" xmlns:ns4="686805d3-889d-4291-aa04-b97a4ca28695" targetNamespace="http://schemas.microsoft.com/office/2006/metadata/properties" ma:root="true" ma:fieldsID="55cb328e1a05597d9e159dd81eb8de56" ns3:_="" ns4:_="">
    <xsd:import namespace="9028927b-6e15-4cce-a235-3a11c751a91d"/>
    <xsd:import namespace="686805d3-889d-4291-aa04-b97a4ca286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927b-6e15-4cce-a235-3a11c751a9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805d3-889d-4291-aa04-b97a4ca286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4EF814-E0FB-42D0-BF54-C480FFE7D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8927b-6e15-4cce-a235-3a11c751a91d"/>
    <ds:schemaRef ds:uri="686805d3-889d-4291-aa04-b97a4ca286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8013BA-7A6D-42A4-8889-B74B19CAA1F5}">
  <ds:schemaRefs>
    <ds:schemaRef ds:uri="http://schemas.microsoft.com/office/2006/metadata/properties"/>
    <ds:schemaRef ds:uri="http://schemas.microsoft.com/office/2006/documentManagement/types"/>
    <ds:schemaRef ds:uri="9028927b-6e15-4cce-a235-3a11c751a91d"/>
    <ds:schemaRef ds:uri="http://www.w3.org/XML/1998/namespace"/>
    <ds:schemaRef ds:uri="http://purl.org/dc/elements/1.1/"/>
    <ds:schemaRef ds:uri="http://schemas.openxmlformats.org/package/2006/metadata/core-properties"/>
    <ds:schemaRef ds:uri="686805d3-889d-4291-aa04-b97a4ca28695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E6B7C9C-4F04-4575-AC78-5AD7A77F45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Bob Benson</cp:lastModifiedBy>
  <cp:lastPrinted>2021-02-12T20:18:58Z</cp:lastPrinted>
  <dcterms:created xsi:type="dcterms:W3CDTF">2020-04-08T14:34:01Z</dcterms:created>
  <dcterms:modified xsi:type="dcterms:W3CDTF">2021-03-17T12:26:41Z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0x0101005046DEE7009C0443B6CA382E048008F7</vt:lpwstr>
  </property>
</Properties>
</file>